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____bas1">'[2]data input'!#REF!</definedName>
    <definedName name="_______bas2">'[2]data input'!#REF!</definedName>
    <definedName name="_______bas3">'[2]data input'!#REF!</definedName>
    <definedName name="_______BOP1">#REF!</definedName>
    <definedName name="_______BOP2">'[4]BoP'!#REF!</definedName>
    <definedName name="_______CPI98">'[5]REER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'[6]Annual Tables'!#REF!</definedName>
    <definedName name="_______PAG2">'[6]Index'!#REF!</definedName>
    <definedName name="_______PAG3">'[6]Index'!#REF!</definedName>
    <definedName name="_______PAG4">'[6]Index'!#REF!</definedName>
    <definedName name="_______PAG5">'[6]Index'!#REF!</definedName>
    <definedName name="_______PAG6">'[6]Index'!#REF!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'[5]REER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'[4]RES'!#REF!</definedName>
    <definedName name="_______rge1">#REF!</definedName>
    <definedName name="_______s92">#N/A</definedName>
    <definedName name="_______som1">'[2]data input'!#REF!</definedName>
    <definedName name="_______som2">'[2]data input'!#REF!</definedName>
    <definedName name="_______som3">'[2]data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'[7]INT_RATES_old'!$A$1:$I$34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'[8]EU2DBase'!$C$1:$F$196</definedName>
    <definedName name="_______UKR2">'[8]EU2DBase'!$G$1:$U$196</definedName>
    <definedName name="_______UKR3">'[8]EU2DBase'!#REF!</definedName>
    <definedName name="_______WEO1">#REF!</definedName>
    <definedName name="_______WEO2">#REF!</definedName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a47">[0]!___BOP2 '[10]LINK'!$A$1:$A$42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'[12]EU2DBase'!#REF!</definedName>
    <definedName name="___WEO1">#REF!</definedName>
    <definedName name="___WEO2">#REF!</definedName>
    <definedName name="__0absorc">'[13]Programa'!#REF!</definedName>
    <definedName name="__0c">'[13]Programa'!#REF!</definedName>
    <definedName name="__123Graph_ADEFINITION">'[14]NBM'!#REF!</definedName>
    <definedName name="__123Graph_ADEFINITION2">'[14]NBM'!#REF!</definedName>
    <definedName name="__123Graph_BDEFINITION">'[14]NBM'!#REF!</definedName>
    <definedName name="__123Graph_BDEFINITION2">'[14]NBM'!#REF!</definedName>
    <definedName name="__123Graph_BFITB2">'[15]FITB_all'!#REF!</definedName>
    <definedName name="__123Graph_BFITB3">'[15]FITB_all'!#REF!</definedName>
    <definedName name="__123Graph_BGDP">'[16]Quarterly Program'!#REF!</definedName>
    <definedName name="__123Graph_BMONEY">'[16]Quarterly Program'!#REF!</definedName>
    <definedName name="__123Graph_BTBILL2">'[15]FITB_all'!#REF!</definedName>
    <definedName name="__123Graph_CDEFINITION2">'[17]NBM'!#REF!</definedName>
    <definedName name="__123Graph_DDEFINITION2">'[17]NBM'!#REF!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'[12]EU2DBase'!$C$1:$F$196</definedName>
    <definedName name="__UKR2">'[12]EU2DBase'!$G$1:$U$196</definedName>
    <definedName name="__UKR3">'[12]EU2DBase'!#REF!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'[18]Assumptions'!#REF!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'[18]Assumptions'!#REF!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'[12]EU2DBase'!$C$1:$F$196</definedName>
    <definedName name="_UKR2">'[12]EU2DBase'!$G$1:$U$196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'[24]Q6'!$E$11:$AH$11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'[25]FAfdi'!$E$10:$BP$10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'[26]CAgds'!$D$10:$BO$10</definedName>
    <definedName name="bgoods_11">'[27]CAgds'!$E$10:$BP$10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'[26]CAinc'!$D$10:$BO$10</definedName>
    <definedName name="binc_11">'[27]CAinc'!$E$10:$BP$10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'[28]Q6'!$E$28:$AH$28</definedName>
    <definedName name="BMG_2">'[28]Q6'!$E$28:$AH$28</definedName>
    <definedName name="BMG_20">'[22]WEO LINK'!#REF!</definedName>
    <definedName name="BMG_25">'[28]Q6'!$E$28:$AH$28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'[26]CAnfs'!$D$10:$BO$10</definedName>
    <definedName name="bnfs_11">'[27]CAnfs'!$E$10:$BP$10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'[25]FAother'!$E$10:$BP$10</definedName>
    <definedName name="bother_14">#REF!</definedName>
    <definedName name="bother_25">#REF!</definedName>
    <definedName name="BottomRight">#REF!</definedName>
    <definedName name="bport">'[25]FAport'!$E$10:$BP$10</definedName>
    <definedName name="bport_11">'[27]FAport'!$E$10:$BP$10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'[26]CAtrs'!$D$10:$BO$10</definedName>
    <definedName name="btrs_11">'[27]CAtrs'!$E$10:$BP$10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'[30]FDI'!#REF!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'[28]Q6'!$E$26:$AH$26</definedName>
    <definedName name="BXG_2">'[28]Q6'!$E$26:$AH$26</definedName>
    <definedName name="BXG_20">'[22]WEO LINK'!#REF!</definedName>
    <definedName name="BXG_25">'[28]Q6'!$E$26:$AH$26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'[31]NIR__'!$A$188:$AM$219</definedName>
    <definedName name="CCode">'[32]Codes'!$A$2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'[33]weo_real'!#REF!</definedName>
    <definedName name="CHK1_1">'[33]weo_real'!#REF!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'[34]country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'[19]Montabs'!$B$88:$CQ$150</definedName>
    <definedName name="CSBTN">'[19]Montabs'!$B$153:$CO$202</definedName>
    <definedName name="CSBTR">'[19]Montabs'!$B$203:$CO$243</definedName>
    <definedName name="CSIDATES_11">'[35]WEO'!#REF!</definedName>
    <definedName name="CSIDATES_66">'[35]WEO'!#REF!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'[37]Current'!$D$66</definedName>
    <definedName name="CurrVintage_11">'[38]Current'!$D$66</definedName>
    <definedName name="CurrVintage_14">#REF!</definedName>
    <definedName name="CurrVintage_25">#REF!</definedName>
    <definedName name="CurVintage">'[32]Current'!$D$61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'[32]Codes'!$H$2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'[31]NIR__'!$A$123:$AM$181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'[23]Expenditures'!#REF!</definedName>
    <definedName name="expperc_20">#REF!</definedName>
    <definedName name="expperc_28">#REF!</definedName>
    <definedName name="expperc_64">#REF!</definedName>
    <definedName name="expperc_66">'[23]Expenditures'!#REF!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'[24]Q4'!$E$19:$AH$19</definedName>
    <definedName name="GCB_NGDP_14">NA()</definedName>
    <definedName name="GCB_NGDP_2">NA()</definedName>
    <definedName name="GCB_NGDP_25">NA()</definedName>
    <definedName name="GCB_NGDP_66">'[24]Q4'!$E$19:$AH$19</definedName>
    <definedName name="GCENL_11">'[35]WEO'!#REF!</definedName>
    <definedName name="GCENL_66">'[35]WEO'!#REF!</definedName>
    <definedName name="GCRG_11">'[35]WEO'!#REF!</definedName>
    <definedName name="GCRG_66">'[35]WEO'!#REF!</definedName>
    <definedName name="GDP">#REF!</definedName>
    <definedName name="gdp_14">'[26]IN'!$D$66:$BO$66</definedName>
    <definedName name="GDP_1999_Constant">#REF!</definedName>
    <definedName name="GDP_1999_Current">#REF!</definedName>
    <definedName name="gdp_2">'[26]IN'!$D$66:$BO$66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'[26]IN'!$D$66:$BO$66</definedName>
    <definedName name="gdp_28">'[26]IN'!$D$66:$BO$66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'[24]Q4'!$E$38:$AH$38</definedName>
    <definedName name="GGB_NGDP_14">NA()</definedName>
    <definedName name="GGB_NGDP_2">NA()</definedName>
    <definedName name="GGB_NGDP_25">NA()</definedName>
    <definedName name="GGB_NGDP_66">'[24]Q4'!$E$38:$AH$38</definedName>
    <definedName name="GGENL_11">'[35]WEO'!#REF!</definedName>
    <definedName name="GGENL_66">'[35]WEO'!#REF!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'[35]WEO'!#REF!</definedName>
    <definedName name="GGRG_66">'[35]WEO'!#REF!</definedName>
    <definedName name="Grace_IDA">#REF!</definedName>
    <definedName name="Grace_NC">'[44]NPV_base'!#REF!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'[19]interv'!$A$1:$H$23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'[30]IMP'!#REF!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'[44]NPV_base'!#REF!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'[25]KA'!$E$10:$BP$10</definedName>
    <definedName name="ka_11">'[27]KA'!$E$10:$BP$10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'[60]Q2'!$E$63:$AH$63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'[26]CAgds'!$D$14:$BO$14</definedName>
    <definedName name="mgoods_11">'[61]CAgds'!$D$14:$BO$14</definedName>
    <definedName name="MICRO">#REF!</definedName>
    <definedName name="MICROM_11">'[35]WEO'!#REF!</definedName>
    <definedName name="MICROM_66">'[35]WEO'!#REF!</definedName>
    <definedName name="MIDDLE">#REF!</definedName>
    <definedName name="MIMP3">'[19]monimp'!$A$88:$F$92</definedName>
    <definedName name="MIMPALL">'[19]monimp'!$A$67:$F$88</definedName>
    <definedName name="minc">'[26]CAinc'!$D$14:$BO$14</definedName>
    <definedName name="minc_11">'[61]CAinc'!$D$14:$BO$14</definedName>
    <definedName name="MISC3">#REF!</definedName>
    <definedName name="MISC4">'[4]OUTPUT'!#REF!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'[26]CAnfs'!$D$14:$BO$14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'[19]Montabs'!$B$315:$CO$371</definedName>
    <definedName name="MONSURR">'[19]Montabs'!$B$374:$CO$425</definedName>
    <definedName name="MONSURVEY">'[19]Montabs'!$B$243:$CQ$311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'[31]NIR__'!$A$77:$AM$118</definedName>
    <definedName name="NBUNIR">'[31]NIR__'!$A$4:$AM$72</definedName>
    <definedName name="NC_R">'[33]weo_real'!#REF!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'[33]weo_real'!#REF!</definedName>
    <definedName name="NFB_R_GDP">'[33]weo_real'!#REF!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'[60]Q2'!$E$47:$AH$47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'[24]Q1'!$E$51:$AH$51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'[33]weo_real'!#REF!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'[33]weo_real'!#REF!</definedName>
    <definedName name="NIR">'[19]junk'!$A$108:$F$137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'[33]weo_real'!#REF!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'[33]weo_real'!#REF!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'[33]weo_real'!#REF!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'[33]weo_real'!#REF!</definedName>
    <definedName name="pchNMG_R">'[24]Q1'!$E$45:$AH$45</definedName>
    <definedName name="pchNX_R">'[33]weo_real'!#REF!</definedName>
    <definedName name="pchNXG_R">'[24]Q1'!$E$36:$AH$36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'[24]Q3'!$E$22:$AH$22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'[69]WPI'!#REF!</definedName>
    <definedName name="PPPWGT">NA()</definedName>
    <definedName name="PRICES">#REF!</definedName>
    <definedName name="print_aea">#REF!</definedName>
    <definedName name="_xlnm.Print_Area" localSheetId="0">'Sinteza - An 2'!$A$1:$L$59</definedName>
    <definedName name="PRINT_AREA_MI">'[8]EU2DBase'!$C$12:$U$156</definedName>
    <definedName name="Print_Area1">'[70]Tab16_2000_'!$A$1:$G$33</definedName>
    <definedName name="Print_Area2">'[70]Tab16_2000_'!$A$1:$G$33</definedName>
    <definedName name="Print_Area3">'[70]Tab16_2000_'!$A$1:$G$33</definedName>
    <definedName name="_xlnm.Print_Titles" localSheetId="0">'Sinteza - An 2'!$4:$11</definedName>
    <definedName name="PRINT_TITLES_MI">#REF!</definedName>
    <definedName name="Print1">'[71]DATA'!$A$2:$BK$75</definedName>
    <definedName name="Print2">'[71]DATA'!$A$77:$AX$111</definedName>
    <definedName name="Print3">'[71]DATA'!$A$112:$CH$112</definedName>
    <definedName name="Print4">'[71]DATA'!$A$113:$AX$125</definedName>
    <definedName name="Print5">'[71]DATA'!$A$128:$AM$133</definedName>
    <definedName name="Print6">'[71]DATA'!#REF!</definedName>
    <definedName name="Print6_9">'[71]DATA'!$A$135:$N$199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'[72]Debtind:2001_02 Debt Service '!$B$2:$J$72</definedName>
    <definedName name="PROJ">'[72]XMS:MT_Low'!$B$2:$N$57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'[73]GRAFPROM'!#REF!</definedName>
    <definedName name="ProposedCredits">#REF!</definedName>
    <definedName name="prt">'[19]real'!$A$1:$V$98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'[25]INweo'!$E$20:$BP$20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'[25]INweo'!$E$21:$BP$21</definedName>
    <definedName name="Ratios">#REF!</definedName>
    <definedName name="Ratios_14">#REF!</definedName>
    <definedName name="Ratios_25">#REF!</definedName>
    <definedName name="REA_EXP">'[74]OUT'!$L$46:$S$88</definedName>
    <definedName name="REA_SEC">'[74]OUT'!$L$191:$S$218</definedName>
    <definedName name="REAL">#REF!</definedName>
    <definedName name="REAL_SAV">'[74]OUT'!$L$8:$S$30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'[19]Montabs'!$B$482:$AJ$533</definedName>
    <definedName name="REDCBACC">'[19]Montabs'!$B$482:$AM$533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'[19]Montabs'!$B$537:$AM$589</definedName>
    <definedName name="REDMS">'[19]Montabs'!$B$536:$AJ$589</definedName>
    <definedName name="REDTab10">'[75]Documents'!$B$454:$H$501</definedName>
    <definedName name="REDTab35">'[76]RED'!#REF!</definedName>
    <definedName name="REDTab43a">#REF!</definedName>
    <definedName name="REDTab43b">#REF!</definedName>
    <definedName name="REDTab6">'[75]Documents'!$B$273:$G$320</definedName>
    <definedName name="REDTab8">'[75]Documents'!$B$349:$G$383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'[77]Setup'!$A$1:$A$3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'[74]IN'!$B$22:$S$49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'[76]RED'!#REF!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'[78]IMATA'!$B$45:$B$108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'[79]a45'!#REF!</definedName>
    <definedName name="Stocks_Form">'[79]a45'!#REF!</definedName>
    <definedName name="Stocks_IDs">'[79]a45'!#REF!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'[75]Prices'!$A$99:$J$131</definedName>
    <definedName name="T11IMW">'[75]Labor'!$B$3:$J$45</definedName>
    <definedName name="T12ULC">'[75]Labor'!$B$53:$J$97</definedName>
    <definedName name="T13LFE">'[75]Labor'!$B$155:$I$200</definedName>
    <definedName name="T14EPE">'[75]Labor'!$B$256:$J$309</definedName>
    <definedName name="T15ROP">#REF!</definedName>
    <definedName name="T16OPU">#REF!</definedName>
    <definedName name="t1a">#REF!</definedName>
    <definedName name="t2a">#REF!</definedName>
    <definedName name="T2YSECREA">'[80]GDPSEC'!$A$11:$M$80</definedName>
    <definedName name="t3a">#REF!</definedName>
    <definedName name="T3YSECNOM">'[80]GDPSEC'!$A$93:$M$153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'[75]Prices'!$A$3:$R$47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'[82]E'!$A$1:$AK$43</definedName>
    <definedName name="tab4_14">#REF!</definedName>
    <definedName name="tab4_2">#REF!</definedName>
    <definedName name="tab4_25">#REF!</definedName>
    <definedName name="tab4_28">#REF!</definedName>
    <definedName name="TAB4_66">'[82]E'!$A$1:$AK$43</definedName>
    <definedName name="tab43">#REF!</definedName>
    <definedName name="tab44">#REF!</definedName>
    <definedName name="TAB4A">'[82]E'!$B$102:$AK$153</definedName>
    <definedName name="TAB4B">'[82]E'!$B$48:$AK$100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'[83]Table'!$A$1:$AA$81</definedName>
    <definedName name="Table__47">'[84]RED47'!$A$1:$I$53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'[85]Table'!$A$3:$AB$70</definedName>
    <definedName name="Table_debt_14">#REF!</definedName>
    <definedName name="Table_debt_25">#REF!</definedName>
    <definedName name="Table_debt_new">'[86]Table'!$A$3:$AB$70</definedName>
    <definedName name="Table_debt_new_11">'[87]Table'!$A$3:$AB$70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'[74]Labor'!$A$1:$X$58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'[85]Table_GEF'!$B$2:$T$51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'[28]Q5'!$E$23:$AH$23</definedName>
    <definedName name="TMG_D_2">'[28]Q5'!$E$23:$AH$23</definedName>
    <definedName name="TMG_D_20">'[22]WEO LINK'!#REF!</definedName>
    <definedName name="TMG_D_25">'[28]Q5'!$E$23:$AH$23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'[35]WEO'!#REF!</definedName>
    <definedName name="WIN_66">'[35]WEO'!#REF!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'[26]CAgds'!$D$12:$BO$12</definedName>
    <definedName name="xgoods_11">'[61]CAgds'!$D$12:$BO$12</definedName>
    <definedName name="XGS">#REF!</definedName>
    <definedName name="xinc">'[26]CAinc'!$D$12:$BO$12</definedName>
    <definedName name="xinc_11">'[61]CAinc'!$D$12:$BO$12</definedName>
    <definedName name="xnfs">'[26]CAnfs'!$D$12:$BO$12</definedName>
    <definedName name="xnfs_11">'[61]CAnfs'!$D$12:$BO$12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<sst xmlns="http://schemas.openxmlformats.org/spreadsheetml/2006/main" count="60" uniqueCount="55">
  <si>
    <t>Anexa nr.2</t>
  </si>
  <si>
    <t xml:space="preserve"> EXECUŢIA BUGETULUI GENERAL CONSOLIDAT </t>
  </si>
  <si>
    <t xml:space="preserve">    </t>
  </si>
  <si>
    <t xml:space="preserve">
 Realizări 1.01.-30.09.2022
</t>
  </si>
  <si>
    <t xml:space="preserve">
Realizări 1.01.-30.09.2023
</t>
  </si>
  <si>
    <t xml:space="preserve"> Diferenţe   2023
   faţă de      2022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</si>
  <si>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</si>
  <si>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</si>
  <si>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</si>
  <si>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</si>
  <si>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</si>
  <si>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</si>
  <si>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</si>
  <si>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</si>
  <si>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</si>
  <si>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</si>
  <si>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</si>
  <si>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</si>
  <si>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</si>
  <si>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</si>
  <si>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</si>
  <si>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</si>
  <si>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</si>
  <si>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</si>
  <si>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</si>
  <si>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</si>
  <si>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</si>
  <si>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</si>
  <si>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</si>
  <si>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</si>
  <si>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</si>
  <si>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</si>
  <si>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</si>
  <si>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</si>
  <si>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</si>
  <si>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</si>
  <si>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</si>
  <si>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</si>
  <si>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</si>
  <si>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</si>
  <si>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</si>
  <si>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</si>
  <si>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</si>
  <si>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</si>
  <si>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</si>
  <si>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</si>
  <si>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</si>
  <si>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</si>
  <si>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</si>
  <si>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reprezentand
asistenta financiara nerambursabila aferenta PNRR</t>
  </si>
  <si>
    <t>Proiecte cu finantare din sumele aferente componentei de imprumut a PNRR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</si>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</sst>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33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vertical="center"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>
      <alignment horizontal="right" vertical="center"/>
    </xf>
    <xf numFmtId="164" fontId="4" fillId="33" borderId="0" xfId="0" applyNumberFormat="1" applyFont="1" applyFill="1" applyBorder="1" applyAlignment="1" applyProtection="1">
      <alignment horizontal="right" vertical="center"/>
      <protection/>
    </xf>
    <xf numFmtId="164" fontId="4" fillId="33" borderId="0" xfId="0" applyNumberFormat="1" applyFont="1" applyFill="1" applyBorder="1" applyAlignment="1" applyProtection="1">
      <alignment horizontal="right"/>
      <protection/>
    </xf>
    <xf numFmtId="164" fontId="4" fillId="33" borderId="0" xfId="0" applyNumberFormat="1" applyFont="1" applyFill="1" applyBorder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Alignment="1" applyProtection="1">
      <alignment horizontal="right"/>
      <protection locked="0"/>
    </xf>
    <xf numFmtId="165" fontId="9" fillId="36" borderId="0" xfId="0" applyNumberFormat="1" applyFont="1" applyFill="1" applyBorder="1" applyAlignment="1" applyProtection="1">
      <alignment horizontal="right" vertical="center"/>
      <protection locked="0"/>
    </xf>
    <xf numFmtId="165" fontId="9" fillId="36" borderId="0" xfId="0" applyNumberFormat="1" applyFont="1" applyFill="1" applyBorder="1" applyAlignment="1" applyProtection="1">
      <alignment horizontal="right" vertical="center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0%20septembrie%202023%20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1\12%20decembrie%202021\BGC%20final%20situatii%20financiare%202021\BGC%20-%2031%20decembrie%20%202021%20-%20situatii%20financiare%20-%20sc%20-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embrie in luna"/>
      <sheetName val="septembrie 2023 "/>
      <sheetName val="UAT septembrie 2023"/>
      <sheetName val="consolidari septembrie"/>
      <sheetName val="august 2023  (valori)"/>
      <sheetName val="UAT august 2023 (valori)"/>
      <sheetName val="Sinteza - An 2"/>
      <sheetName val="Sinteza - An 2 (engleza)"/>
      <sheetName val="2023 Engl"/>
      <sheetName val="2022 - 2023"/>
      <sheetName val="Progr.29.09.2023.(Stela)"/>
      <sheetName val="Sinteza - Anexa program anual"/>
      <sheetName val="program %.exec"/>
      <sheetName val="Sinteza-anexa program 9 luni "/>
      <sheetName val="program 9 luni .%.exec "/>
      <sheetName val="dob_trez"/>
      <sheetName val="SPECIAL_CNAIR"/>
      <sheetName val="CNAIR_ex"/>
      <sheetName val="septembrie 2022 "/>
      <sheetName val="septembrie 2022 leg"/>
      <sheetName val="Sinteza-Anexa program 6 luni"/>
      <sheetName val="progr 6 luni % execuție  "/>
      <sheetName val="Sinteza - program 3 luni "/>
      <sheetName val="program trim I _%.exec"/>
      <sheetName val="buget initial 2023"/>
      <sheetName val="Sinteza - Anexa progr.an,trim."/>
      <sheetName val="Sinteza - An 2 program initial"/>
      <sheetName val="Sinteza - Anexa progr.an,sem.I"/>
      <sheetName val="bgc desfasura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2021 sit.fin.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60"/>
  <sheetViews>
    <sheetView showZeros="0" tabSelected="1" view="pageBreakPreview" zoomScale="75" zoomScaleNormal="75" zoomScaleSheetLayoutView="75" zoomScalePageLayoutView="0" workbookViewId="0" topLeftCell="A50">
      <selection activeCell="Y39" sqref="X39:Y39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8.7109375" style="4" customWidth="1"/>
    <col min="9" max="9" width="8.28125" style="4" customWidth="1"/>
    <col min="10" max="10" width="2.28125" style="4" customWidth="1"/>
    <col min="11" max="11" width="11.7109375" style="4" customWidth="1"/>
    <col min="12" max="12" width="11.57421875" style="5" customWidth="1"/>
    <col min="13" max="16384" width="8.8515625" style="5" customWidth="1"/>
  </cols>
  <sheetData>
    <row r="1" spans="6:7" ht="17.25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4.2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1" ht="16.5" customHeight="1" thickBot="1">
      <c r="A5" s="7"/>
      <c r="B5" s="8"/>
      <c r="C5" s="8"/>
      <c r="D5" s="8"/>
      <c r="E5" s="8"/>
      <c r="F5" s="8"/>
      <c r="G5" s="8"/>
      <c r="H5" s="8"/>
      <c r="I5" s="9"/>
      <c r="J5" s="9"/>
      <c r="K5" s="9"/>
    </row>
    <row r="6" spans="1:11" ht="11.25" customHeight="1" hidden="1">
      <c r="A6" s="5" t="s">
        <v>2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2" ht="41.25" customHeight="1">
      <c r="A7" s="14"/>
      <c r="B7" s="100" t="s">
        <v>3</v>
      </c>
      <c r="C7" s="100"/>
      <c r="D7" s="100"/>
      <c r="E7" s="15"/>
      <c r="F7" s="16"/>
      <c r="G7" s="100" t="s">
        <v>4</v>
      </c>
      <c r="H7" s="100"/>
      <c r="I7" s="100"/>
      <c r="J7" s="17"/>
      <c r="K7" s="101" t="s">
        <v>5</v>
      </c>
      <c r="L7" s="102"/>
    </row>
    <row r="8" spans="1:12" s="24" customFormat="1" ht="33" customHeight="1">
      <c r="A8" s="18"/>
      <c r="B8" s="19" t="s">
        <v>6</v>
      </c>
      <c r="C8" s="20" t="s">
        <v>7</v>
      </c>
      <c r="D8" s="20" t="s">
        <v>8</v>
      </c>
      <c r="E8" s="21"/>
      <c r="F8" s="21"/>
      <c r="G8" s="19" t="s">
        <v>6</v>
      </c>
      <c r="H8" s="20" t="s">
        <v>7</v>
      </c>
      <c r="I8" s="20" t="s">
        <v>8</v>
      </c>
      <c r="J8" s="21"/>
      <c r="K8" s="22" t="s">
        <v>6</v>
      </c>
      <c r="L8" s="23" t="s">
        <v>9</v>
      </c>
    </row>
    <row r="9" spans="1:12" s="29" customFormat="1" ht="9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7"/>
    </row>
    <row r="10" spans="1:12" s="29" customFormat="1" ht="18" customHeight="1">
      <c r="A10" s="30" t="s">
        <v>10</v>
      </c>
      <c r="B10" s="31">
        <v>1409783.9</v>
      </c>
      <c r="C10" s="31"/>
      <c r="D10" s="31"/>
      <c r="E10" s="31"/>
      <c r="F10" s="31"/>
      <c r="G10" s="31">
        <v>1591000</v>
      </c>
      <c r="H10" s="31"/>
      <c r="I10" s="31"/>
      <c r="J10" s="31"/>
      <c r="K10" s="31"/>
      <c r="L10" s="32"/>
    </row>
    <row r="11" spans="2:12" s="29" customFormat="1" ht="8.25" customHeight="1">
      <c r="B11" s="33"/>
      <c r="G11" s="35"/>
      <c r="H11" s="35"/>
      <c r="I11" s="35"/>
      <c r="J11" s="35"/>
      <c r="K11" s="35"/>
      <c r="L11" s="28"/>
    </row>
    <row r="12" spans="1:12" s="35" customFormat="1" ht="35.25" customHeight="1">
      <c r="A12" s="36" t="s">
        <v>11</v>
      </c>
      <c r="B12" s="37">
        <f>B13+B30+B31+B33+B34+B32+B35+B36+B37</f>
        <v>331484.512965</v>
      </c>
      <c r="C12" s="38">
        <f>B12/$B$10*100</f>
        <v>23.51314360768342</v>
      </c>
      <c r="D12" s="38">
        <f>B12/B$12*100</f>
        <v>100</v>
      </c>
      <c r="E12" s="38"/>
      <c r="F12" s="38"/>
      <c r="G12" s="37">
        <f>G13+G30+G31+G33+G34+G32+G35+G36+G37+G29</f>
        <v>368028.72143099</v>
      </c>
      <c r="H12" s="38">
        <f>G12/$G$10*100</f>
        <v>23.131912094971085</v>
      </c>
      <c r="I12" s="38">
        <f aca="true" t="shared" si="0" ref="I12:I32">G12/G$12*100</f>
        <v>100</v>
      </c>
      <c r="J12" s="38"/>
      <c r="K12" s="38">
        <f aca="true" t="shared" si="1" ref="K12:K28">G12-B12</f>
        <v>36544.20846598997</v>
      </c>
      <c r="L12" s="39">
        <f aca="true" t="shared" si="2" ref="L12:L28">G12/B12-1</f>
        <v>0.11024408995496127</v>
      </c>
    </row>
    <row r="13" spans="1:12" s="44" customFormat="1" ht="24.75" customHeight="1">
      <c r="A13" s="40" t="s">
        <v>12</v>
      </c>
      <c r="B13" s="41">
        <f>B14+B27+B28</f>
        <v>303663.194121</v>
      </c>
      <c r="C13" s="42">
        <f>B13/$B$10*100</f>
        <v>21.539697972221134</v>
      </c>
      <c r="D13" s="42">
        <f>B13/B$12*100</f>
        <v>91.60705319378299</v>
      </c>
      <c r="E13" s="42"/>
      <c r="F13" s="42"/>
      <c r="G13" s="41">
        <f>G14+G27+G28</f>
        <v>334501.56665499</v>
      </c>
      <c r="H13" s="42">
        <f>G13/$G$10*100</f>
        <v>21.02461135480767</v>
      </c>
      <c r="I13" s="42">
        <f t="shared" si="0"/>
        <v>90.89007112117832</v>
      </c>
      <c r="J13" s="42"/>
      <c r="K13" s="42">
        <f t="shared" si="1"/>
        <v>30838.372533990012</v>
      </c>
      <c r="L13" s="43">
        <f t="shared" si="2"/>
        <v>0.10155452860613035</v>
      </c>
    </row>
    <row r="14" spans="1:12" s="44" customFormat="1" ht="25.5" customHeight="1">
      <c r="A14" s="45" t="s">
        <v>13</v>
      </c>
      <c r="B14" s="41">
        <f>B15+B19+B20+B25+B26</f>
        <v>168461.349757</v>
      </c>
      <c r="C14" s="42">
        <f>B14/$B$10*100</f>
        <v>11.949444858676568</v>
      </c>
      <c r="D14" s="42">
        <f aca="true" t="shared" si="3" ref="D14:D34">B14/B$12*100</f>
        <v>50.82027762026611</v>
      </c>
      <c r="E14" s="42"/>
      <c r="F14" s="42"/>
      <c r="G14" s="41">
        <f>G15+G19+G20+G25+G26</f>
        <v>185382.35169200003</v>
      </c>
      <c r="H14" s="42">
        <f>G14/$G$10*100</f>
        <v>11.651939138403522</v>
      </c>
      <c r="I14" s="42">
        <f t="shared" si="0"/>
        <v>50.37170766759343</v>
      </c>
      <c r="J14" s="42"/>
      <c r="K14" s="42">
        <f t="shared" si="1"/>
        <v>16921.001935000037</v>
      </c>
      <c r="L14" s="43">
        <f t="shared" si="2"/>
        <v>0.1004444162379563</v>
      </c>
    </row>
    <row r="15" spans="1:12" s="44" customFormat="1" ht="40.5" customHeight="1">
      <c r="A15" s="46" t="s">
        <v>14</v>
      </c>
      <c r="B15" s="41">
        <f>B16+B17+B18</f>
        <v>46392.204</v>
      </c>
      <c r="C15" s="42">
        <f>B15/$B$10*100</f>
        <v>3.290731579499525</v>
      </c>
      <c r="D15" s="42">
        <f t="shared" si="3"/>
        <v>13.995285506716371</v>
      </c>
      <c r="E15" s="42"/>
      <c r="F15" s="42"/>
      <c r="G15" s="41">
        <f>G16+G17+G18</f>
        <v>54024.777378</v>
      </c>
      <c r="H15" s="42">
        <f>G15/$G$10*100</f>
        <v>3.3956491123821495</v>
      </c>
      <c r="I15" s="42">
        <f t="shared" si="0"/>
        <v>14.679500330283416</v>
      </c>
      <c r="J15" s="42"/>
      <c r="K15" s="42">
        <f t="shared" si="1"/>
        <v>7632.573378000001</v>
      </c>
      <c r="L15" s="43">
        <f t="shared" si="2"/>
        <v>0.1645227585652107</v>
      </c>
    </row>
    <row r="16" spans="1:12" ht="25.5" customHeight="1">
      <c r="A16" s="47" t="s">
        <v>15</v>
      </c>
      <c r="B16" s="48">
        <v>18315.515</v>
      </c>
      <c r="C16" s="48">
        <f aca="true" t="shared" si="4" ref="C16:C28">B16/$B$10*100</f>
        <v>1.2991718092397</v>
      </c>
      <c r="D16" s="48">
        <f t="shared" si="3"/>
        <v>5.525300363559927</v>
      </c>
      <c r="E16" s="48"/>
      <c r="F16" s="48"/>
      <c r="G16" s="48">
        <v>20404.274608</v>
      </c>
      <c r="H16" s="48">
        <f aca="true" t="shared" si="5" ref="H16:H28">G16/$G$10*100</f>
        <v>1.2824811192960401</v>
      </c>
      <c r="I16" s="48">
        <f t="shared" si="0"/>
        <v>5.544207128362958</v>
      </c>
      <c r="J16" s="48"/>
      <c r="K16" s="48">
        <f t="shared" si="1"/>
        <v>2088.7596080000003</v>
      </c>
      <c r="L16" s="49">
        <f t="shared" si="2"/>
        <v>0.11404318185975115</v>
      </c>
    </row>
    <row r="17" spans="1:12" ht="18" customHeight="1">
      <c r="A17" s="47" t="s">
        <v>16</v>
      </c>
      <c r="B17" s="48">
        <v>24636.162999999997</v>
      </c>
      <c r="C17" s="48">
        <f t="shared" si="4"/>
        <v>1.7475134309591702</v>
      </c>
      <c r="D17" s="48">
        <f t="shared" si="3"/>
        <v>7.432070590459598</v>
      </c>
      <c r="E17" s="48"/>
      <c r="F17" s="48"/>
      <c r="G17" s="48">
        <v>29916.01977</v>
      </c>
      <c r="H17" s="48">
        <f t="shared" si="5"/>
        <v>1.880328081081081</v>
      </c>
      <c r="I17" s="48">
        <f>G17/G$12*100</f>
        <v>8.128718773273686</v>
      </c>
      <c r="J17" s="48"/>
      <c r="K17" s="48">
        <f t="shared" si="1"/>
        <v>5279.856770000002</v>
      </c>
      <c r="L17" s="49">
        <f t="shared" si="2"/>
        <v>0.21431327475792417</v>
      </c>
    </row>
    <row r="18" spans="1:12" ht="31.5" customHeight="1">
      <c r="A18" s="50" t="s">
        <v>17</v>
      </c>
      <c r="B18" s="48">
        <v>3440.526</v>
      </c>
      <c r="C18" s="48">
        <f t="shared" si="4"/>
        <v>0.24404633930065453</v>
      </c>
      <c r="D18" s="48">
        <f t="shared" si="3"/>
        <v>1.0379145526968465</v>
      </c>
      <c r="E18" s="48"/>
      <c r="F18" s="48"/>
      <c r="G18" s="48">
        <v>3704.483</v>
      </c>
      <c r="H18" s="48">
        <f t="shared" si="5"/>
        <v>0.23283991200502827</v>
      </c>
      <c r="I18" s="48">
        <f t="shared" si="0"/>
        <v>1.00657442864677</v>
      </c>
      <c r="J18" s="48"/>
      <c r="K18" s="48">
        <f t="shared" si="1"/>
        <v>263.95700000000033</v>
      </c>
      <c r="L18" s="49">
        <f t="shared" si="2"/>
        <v>0.07671995503013207</v>
      </c>
    </row>
    <row r="19" spans="1:12" ht="24" customHeight="1">
      <c r="A19" s="46" t="s">
        <v>18</v>
      </c>
      <c r="B19" s="42">
        <v>6163.687</v>
      </c>
      <c r="C19" s="42">
        <f t="shared" si="4"/>
        <v>0.4372079295273552</v>
      </c>
      <c r="D19" s="42">
        <f t="shared" si="3"/>
        <v>1.85941929680763</v>
      </c>
      <c r="E19" s="42"/>
      <c r="F19" s="42"/>
      <c r="G19" s="42">
        <v>6505.001</v>
      </c>
      <c r="H19" s="42">
        <f t="shared" si="5"/>
        <v>0.4088624135763671</v>
      </c>
      <c r="I19" s="42">
        <f t="shared" si="0"/>
        <v>1.767525364516902</v>
      </c>
      <c r="J19" s="42"/>
      <c r="K19" s="42">
        <f t="shared" si="1"/>
        <v>341.3140000000003</v>
      </c>
      <c r="L19" s="43">
        <f t="shared" si="2"/>
        <v>0.05537497280442705</v>
      </c>
    </row>
    <row r="20" spans="1:12" ht="23.25" customHeight="1">
      <c r="A20" s="51" t="s">
        <v>19</v>
      </c>
      <c r="B20" s="41">
        <f>B21+B22+B23+B24</f>
        <v>113382.587757</v>
      </c>
      <c r="C20" s="42">
        <f>B20/$B$10*100</f>
        <v>8.04255090138283</v>
      </c>
      <c r="D20" s="42">
        <f t="shared" si="3"/>
        <v>34.204490201619635</v>
      </c>
      <c r="E20" s="42"/>
      <c r="F20" s="42"/>
      <c r="G20" s="41">
        <f>G21+G22+G23+G24</f>
        <v>122531.46331400001</v>
      </c>
      <c r="H20" s="42">
        <f>G20/$G$10*100</f>
        <v>7.701537606159649</v>
      </c>
      <c r="I20" s="42">
        <f t="shared" si="0"/>
        <v>33.293994783224065</v>
      </c>
      <c r="J20" s="42"/>
      <c r="K20" s="42">
        <f t="shared" si="1"/>
        <v>9148.875557000007</v>
      </c>
      <c r="L20" s="43">
        <f t="shared" si="2"/>
        <v>0.08069030472833938</v>
      </c>
    </row>
    <row r="21" spans="1:12" ht="20.25" customHeight="1">
      <c r="A21" s="47" t="s">
        <v>20</v>
      </c>
      <c r="B21" s="34">
        <v>69064.263</v>
      </c>
      <c r="C21" s="48">
        <f t="shared" si="4"/>
        <v>4.898925501986511</v>
      </c>
      <c r="D21" s="48">
        <f t="shared" si="3"/>
        <v>20.834838521488393</v>
      </c>
      <c r="E21" s="48"/>
      <c r="F21" s="48"/>
      <c r="G21" s="48">
        <v>75115.709</v>
      </c>
      <c r="H21" s="48">
        <f t="shared" si="5"/>
        <v>4.721289063482087</v>
      </c>
      <c r="I21" s="48">
        <f>G21/G$12*100</f>
        <v>20.410284476692713</v>
      </c>
      <c r="J21" s="48"/>
      <c r="K21" s="48">
        <f t="shared" si="1"/>
        <v>6051.445999999996</v>
      </c>
      <c r="L21" s="49">
        <f t="shared" si="2"/>
        <v>0.08762051076980293</v>
      </c>
    </row>
    <row r="22" spans="1:12" ht="18" customHeight="1">
      <c r="A22" s="47" t="s">
        <v>21</v>
      </c>
      <c r="B22" s="34">
        <v>26466.429</v>
      </c>
      <c r="C22" s="48">
        <f t="shared" si="4"/>
        <v>1.8773394276952662</v>
      </c>
      <c r="D22" s="48">
        <f t="shared" si="3"/>
        <v>7.9842128258928575</v>
      </c>
      <c r="E22" s="48"/>
      <c r="F22" s="48"/>
      <c r="G22" s="48">
        <v>27312.38</v>
      </c>
      <c r="H22" s="48">
        <f t="shared" si="5"/>
        <v>1.7166800754242615</v>
      </c>
      <c r="I22" s="48">
        <f t="shared" si="0"/>
        <v>7.421263181254568</v>
      </c>
      <c r="J22" s="48"/>
      <c r="K22" s="48">
        <f t="shared" si="1"/>
        <v>845.9510000000009</v>
      </c>
      <c r="L22" s="49">
        <f t="shared" si="2"/>
        <v>0.03196317115542868</v>
      </c>
    </row>
    <row r="23" spans="1:12" s="53" customFormat="1" ht="23.25" customHeight="1">
      <c r="A23" s="52" t="s">
        <v>22</v>
      </c>
      <c r="B23" s="34">
        <v>13208.260757</v>
      </c>
      <c r="C23" s="48">
        <f t="shared" si="4"/>
        <v>0.9368996735598982</v>
      </c>
      <c r="D23" s="48">
        <f t="shared" si="3"/>
        <v>3.98457853697515</v>
      </c>
      <c r="E23" s="48"/>
      <c r="F23" s="48"/>
      <c r="G23" s="48">
        <v>14585.721314</v>
      </c>
      <c r="H23" s="48">
        <f t="shared" si="5"/>
        <v>0.9167643817724702</v>
      </c>
      <c r="I23" s="48">
        <f t="shared" si="0"/>
        <v>3.963201909157247</v>
      </c>
      <c r="J23" s="48"/>
      <c r="K23" s="48">
        <f t="shared" si="1"/>
        <v>1377.4605570000003</v>
      </c>
      <c r="L23" s="49">
        <f t="shared" si="2"/>
        <v>0.10428780763356649</v>
      </c>
    </row>
    <row r="24" spans="1:12" ht="49.5" customHeight="1">
      <c r="A24" s="52" t="s">
        <v>23</v>
      </c>
      <c r="B24" s="34">
        <v>4643.634999999999</v>
      </c>
      <c r="C24" s="48">
        <f t="shared" si="4"/>
        <v>0.3293862981411548</v>
      </c>
      <c r="D24" s="48">
        <f t="shared" si="3"/>
        <v>1.4008603172632383</v>
      </c>
      <c r="E24" s="48"/>
      <c r="F24" s="48"/>
      <c r="G24" s="48">
        <v>5517.653</v>
      </c>
      <c r="H24" s="48">
        <f t="shared" si="5"/>
        <v>0.3468040854808297</v>
      </c>
      <c r="I24" s="48">
        <f t="shared" si="0"/>
        <v>1.499245216119533</v>
      </c>
      <c r="J24" s="48"/>
      <c r="K24" s="48">
        <f t="shared" si="1"/>
        <v>874.0180000000009</v>
      </c>
      <c r="L24" s="49">
        <f t="shared" si="2"/>
        <v>0.1882184969318219</v>
      </c>
    </row>
    <row r="25" spans="1:12" s="44" customFormat="1" ht="35.25" customHeight="1">
      <c r="A25" s="51" t="s">
        <v>24</v>
      </c>
      <c r="B25" s="54">
        <v>1520.06</v>
      </c>
      <c r="C25" s="42">
        <f t="shared" si="4"/>
        <v>0.10782219884905767</v>
      </c>
      <c r="D25" s="42">
        <f t="shared" si="3"/>
        <v>0.4585613929301417</v>
      </c>
      <c r="E25" s="42"/>
      <c r="F25" s="42"/>
      <c r="G25" s="42">
        <v>1287.798</v>
      </c>
      <c r="H25" s="42">
        <f t="shared" si="5"/>
        <v>0.08094267756128222</v>
      </c>
      <c r="I25" s="42">
        <f t="shared" si="0"/>
        <v>0.349917798532873</v>
      </c>
      <c r="J25" s="42"/>
      <c r="K25" s="42">
        <f t="shared" si="1"/>
        <v>-232.26199999999994</v>
      </c>
      <c r="L25" s="43">
        <f t="shared" si="2"/>
        <v>-0.15279791587174185</v>
      </c>
    </row>
    <row r="26" spans="1:12" s="44" customFormat="1" ht="17.25" customHeight="1">
      <c r="A26" s="55" t="s">
        <v>25</v>
      </c>
      <c r="B26" s="54">
        <v>1002.811</v>
      </c>
      <c r="C26" s="42">
        <f t="shared" si="4"/>
        <v>0.07113224941780086</v>
      </c>
      <c r="D26" s="42">
        <f t="shared" si="3"/>
        <v>0.3025212221923268</v>
      </c>
      <c r="E26" s="42"/>
      <c r="F26" s="42"/>
      <c r="G26" s="42">
        <v>1033.312</v>
      </c>
      <c r="H26" s="42">
        <f t="shared" si="5"/>
        <v>0.06494732872407291</v>
      </c>
      <c r="I26" s="42">
        <f t="shared" si="0"/>
        <v>0.2807693910361719</v>
      </c>
      <c r="J26" s="42"/>
      <c r="K26" s="42">
        <f t="shared" si="1"/>
        <v>30.500999999999863</v>
      </c>
      <c r="L26" s="43">
        <f t="shared" si="2"/>
        <v>0.030415502023810825</v>
      </c>
    </row>
    <row r="27" spans="1:12" s="44" customFormat="1" ht="18" customHeight="1">
      <c r="A27" s="56" t="s">
        <v>26</v>
      </c>
      <c r="B27" s="54">
        <v>103442.96977399998</v>
      </c>
      <c r="C27" s="42">
        <f>B27/$B$10*100</f>
        <v>7.337505398806157</v>
      </c>
      <c r="D27" s="42">
        <f t="shared" si="3"/>
        <v>31.20597365130059</v>
      </c>
      <c r="E27" s="42"/>
      <c r="F27" s="42"/>
      <c r="G27" s="42">
        <v>116733.514201</v>
      </c>
      <c r="H27" s="42">
        <f t="shared" si="5"/>
        <v>7.337115914582023</v>
      </c>
      <c r="I27" s="42">
        <f>G27/G$12*100</f>
        <v>31.71858808929645</v>
      </c>
      <c r="J27" s="42"/>
      <c r="K27" s="42">
        <f t="shared" si="1"/>
        <v>13290.544427000015</v>
      </c>
      <c r="L27" s="43">
        <f t="shared" si="2"/>
        <v>0.1284818529092593</v>
      </c>
    </row>
    <row r="28" spans="1:12" s="44" customFormat="1" ht="18.75" customHeight="1">
      <c r="A28" s="58" t="s">
        <v>27</v>
      </c>
      <c r="B28" s="54">
        <v>31758.87459</v>
      </c>
      <c r="C28" s="42">
        <f t="shared" si="4"/>
        <v>2.252747714738408</v>
      </c>
      <c r="D28" s="42">
        <f t="shared" si="3"/>
        <v>9.580801922216281</v>
      </c>
      <c r="E28" s="42"/>
      <c r="F28" s="42"/>
      <c r="G28" s="42">
        <v>32385.700761989996</v>
      </c>
      <c r="H28" s="42">
        <f t="shared" si="5"/>
        <v>2.035556301822124</v>
      </c>
      <c r="I28" s="42">
        <f>G28/G$12*100</f>
        <v>8.799775364288443</v>
      </c>
      <c r="J28" s="42"/>
      <c r="K28" s="42">
        <f t="shared" si="1"/>
        <v>626.8261719899965</v>
      </c>
      <c r="L28" s="43">
        <f t="shared" si="2"/>
        <v>0.019737039806422052</v>
      </c>
    </row>
    <row r="29" spans="1:12" s="44" customFormat="1" ht="16.5" customHeight="1">
      <c r="A29" s="59" t="s">
        <v>28</v>
      </c>
      <c r="B29" s="54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s="44" customFormat="1" ht="19.5" customHeight="1">
      <c r="A30" s="60" t="s">
        <v>29</v>
      </c>
      <c r="B30" s="54">
        <v>1068.0790000000002</v>
      </c>
      <c r="C30" s="42">
        <f>B30/$B$10*100</f>
        <v>0.0757618951386805</v>
      </c>
      <c r="D30" s="42">
        <f t="shared" si="3"/>
        <v>0.32221082983529126</v>
      </c>
      <c r="E30" s="42"/>
      <c r="F30" s="42"/>
      <c r="G30" s="42">
        <v>1018.525</v>
      </c>
      <c r="H30" s="42">
        <f>G30/$G$10*100</f>
        <v>0.06401791326209931</v>
      </c>
      <c r="I30" s="42">
        <f t="shared" si="0"/>
        <v>0.27675149810039656</v>
      </c>
      <c r="J30" s="42"/>
      <c r="K30" s="42">
        <f>G30-B30</f>
        <v>-49.5540000000002</v>
      </c>
      <c r="L30" s="43">
        <f>G30/B30-1</f>
        <v>-0.04639544453172484</v>
      </c>
    </row>
    <row r="31" spans="1:12" s="44" customFormat="1" ht="18" customHeight="1">
      <c r="A31" s="60" t="s">
        <v>30</v>
      </c>
      <c r="B31" s="54">
        <v>28.290688</v>
      </c>
      <c r="C31" s="42">
        <f>B31/$B$10*100</f>
        <v>0.0020067393307584233</v>
      </c>
      <c r="D31" s="42">
        <f t="shared" si="3"/>
        <v>0.008534542910300936</v>
      </c>
      <c r="E31" s="42"/>
      <c r="F31" s="42"/>
      <c r="G31" s="42">
        <v>0.065671</v>
      </c>
      <c r="H31" s="42">
        <f>G31/$G$10*100</f>
        <v>4.127655562539284E-06</v>
      </c>
      <c r="I31" s="42">
        <f t="shared" si="0"/>
        <v>1.7843987758524474E-05</v>
      </c>
      <c r="J31" s="42"/>
      <c r="K31" s="42">
        <f>G31-B31</f>
        <v>-28.225017</v>
      </c>
      <c r="L31" s="97">
        <f>G31/B31-1</f>
        <v>-0.9976787061523565</v>
      </c>
    </row>
    <row r="32" spans="1:12" s="44" customFormat="1" ht="34.5" customHeight="1">
      <c r="A32" s="61" t="s">
        <v>31</v>
      </c>
      <c r="B32" s="54">
        <v>838.7611530000001</v>
      </c>
      <c r="C32" s="42">
        <f>B32/$B$10*100</f>
        <v>0.05949572505403135</v>
      </c>
      <c r="D32" s="42">
        <f t="shared" si="3"/>
        <v>0.25303177680839684</v>
      </c>
      <c r="E32" s="42"/>
      <c r="F32" s="42"/>
      <c r="G32" s="42">
        <v>1818.87549</v>
      </c>
      <c r="H32" s="42">
        <f>G32/$G$10*100</f>
        <v>0.11432278378378379</v>
      </c>
      <c r="I32" s="42">
        <f t="shared" si="0"/>
        <v>0.4942210713684916</v>
      </c>
      <c r="J32" s="42"/>
      <c r="K32" s="42">
        <f>G32-B32</f>
        <v>980.1143369999998</v>
      </c>
      <c r="L32" s="97">
        <f>G32/B32-1</f>
        <v>1.1685261453685847</v>
      </c>
    </row>
    <row r="33" spans="1:12" s="44" customFormat="1" ht="16.5" customHeight="1">
      <c r="A33" s="62" t="s">
        <v>32</v>
      </c>
      <c r="B33" s="54"/>
      <c r="C33" s="42"/>
      <c r="D33" s="42"/>
      <c r="E33" s="42"/>
      <c r="F33" s="42"/>
      <c r="G33" s="42"/>
      <c r="H33" s="42"/>
      <c r="I33" s="42"/>
      <c r="J33" s="42"/>
      <c r="K33" s="42"/>
      <c r="L33" s="97"/>
    </row>
    <row r="34" spans="1:12" ht="18" customHeight="1">
      <c r="A34" s="60" t="s">
        <v>33</v>
      </c>
      <c r="B34" s="62">
        <v>88.264592</v>
      </c>
      <c r="C34" s="62">
        <f>B34/$B$10*100</f>
        <v>0.006260859696298134</v>
      </c>
      <c r="D34" s="62">
        <f t="shared" si="3"/>
        <v>0.026627063572444924</v>
      </c>
      <c r="E34" s="62"/>
      <c r="F34" s="62"/>
      <c r="G34" s="62">
        <v>-79.847078</v>
      </c>
      <c r="H34" s="62">
        <f>G34/$G$10*100</f>
        <v>-0.005018672407291012</v>
      </c>
      <c r="I34" s="62">
        <f>G34/G$12*100</f>
        <v>-0.021695882236998813</v>
      </c>
      <c r="J34" s="62"/>
      <c r="K34" s="62">
        <f>G34-B34</f>
        <v>-168.11167</v>
      </c>
      <c r="L34" s="97">
        <f>G34/B34-1</f>
        <v>-1.9046331738552646</v>
      </c>
    </row>
    <row r="35" spans="1:12" ht="18.75" customHeight="1">
      <c r="A35" s="63" t="s">
        <v>34</v>
      </c>
      <c r="B35" s="54">
        <v>492.555522</v>
      </c>
      <c r="C35" s="54">
        <f>B35/$B$10*100</f>
        <v>0.03493837048358972</v>
      </c>
      <c r="D35" s="54">
        <f>B35/B$12*100</f>
        <v>0.14859080974682118</v>
      </c>
      <c r="E35" s="41"/>
      <c r="F35" s="42"/>
      <c r="G35" s="54">
        <v>63.55904199999999</v>
      </c>
      <c r="H35" s="54">
        <f>G35/$G$10*100</f>
        <v>0.003994911502199873</v>
      </c>
      <c r="I35" s="54">
        <f>G35/G$12*100</f>
        <v>0.017270130916105176</v>
      </c>
      <c r="J35" s="54"/>
      <c r="K35" s="54">
        <f>G35-B35</f>
        <v>-428.99648</v>
      </c>
      <c r="L35" s="43">
        <f>G35/B35-1</f>
        <v>-0.8709606548680617</v>
      </c>
    </row>
    <row r="36" spans="1:12" ht="48" customHeight="1">
      <c r="A36" s="65" t="s">
        <v>35</v>
      </c>
      <c r="B36" s="54">
        <v>25261.639889000005</v>
      </c>
      <c r="C36" s="54">
        <f>B36/$B$10*100</f>
        <v>1.7918802937811964</v>
      </c>
      <c r="D36" s="54">
        <f>B36/B$12*100</f>
        <v>7.620760216833198</v>
      </c>
      <c r="E36" s="54"/>
      <c r="F36" s="54"/>
      <c r="G36" s="54">
        <v>29875.714651</v>
      </c>
      <c r="H36" s="54">
        <f>G36/$G$10*100</f>
        <v>1.8777947612193586</v>
      </c>
      <c r="I36" s="54">
        <f>G36/G$12*100</f>
        <v>8.117767150029911</v>
      </c>
      <c r="J36" s="54"/>
      <c r="K36" s="54">
        <f>G36-B36</f>
        <v>4614.074761999993</v>
      </c>
      <c r="L36" s="43">
        <f>G36/B36-1</f>
        <v>0.18265143443871024</v>
      </c>
    </row>
    <row r="37" spans="1:12" ht="31.5" customHeight="1">
      <c r="A37" s="65" t="s">
        <v>36</v>
      </c>
      <c r="B37" s="54">
        <v>43.727999999999994</v>
      </c>
      <c r="C37" s="54">
        <f>B37/$B$10*100</f>
        <v>0.0031017519777321897</v>
      </c>
      <c r="D37" s="54">
        <f>B37/B$12*100</f>
        <v>0.013191566510564866</v>
      </c>
      <c r="E37" s="54"/>
      <c r="F37" s="54"/>
      <c r="G37" s="54">
        <v>830.262</v>
      </c>
      <c r="H37" s="54">
        <f>G37/$G$10*100</f>
        <v>0.052184915147705846</v>
      </c>
      <c r="I37" s="54">
        <f>G37/G$12*100</f>
        <v>0.22559706665602852</v>
      </c>
      <c r="J37" s="54"/>
      <c r="K37" s="54">
        <f>G37-B37</f>
        <v>786.534</v>
      </c>
      <c r="L37" s="97"/>
    </row>
    <row r="38" spans="1:12" ht="8.25" customHeight="1">
      <c r="A38" s="66"/>
      <c r="B38" s="41"/>
      <c r="C38" s="41"/>
      <c r="D38" s="41"/>
      <c r="E38" s="41"/>
      <c r="F38" s="42"/>
      <c r="G38" s="57"/>
      <c r="H38" s="42"/>
      <c r="I38" s="42"/>
      <c r="J38" s="42"/>
      <c r="K38" s="42"/>
      <c r="L38" s="64"/>
    </row>
    <row r="39" spans="1:12" s="44" customFormat="1" ht="33" customHeight="1">
      <c r="A39" s="36" t="s">
        <v>37</v>
      </c>
      <c r="B39" s="67">
        <f>B40+B54+B55+B56</f>
        <v>373181.38039967</v>
      </c>
      <c r="C39" s="38">
        <f aca="true" t="shared" si="6" ref="C39:C55">B39/$B$10*100</f>
        <v>26.470821549293476</v>
      </c>
      <c r="D39" s="38">
        <f>B39/B$39*100</f>
        <v>100</v>
      </c>
      <c r="E39" s="38"/>
      <c r="F39" s="38"/>
      <c r="G39" s="67">
        <f>G40+G54+G55+G56</f>
        <v>424487.02017728996</v>
      </c>
      <c r="H39" s="38">
        <f aca="true" t="shared" si="7" ref="H39:H50">G39/$G$10*100</f>
        <v>26.68051666733438</v>
      </c>
      <c r="I39" s="38">
        <f aca="true" t="shared" si="8" ref="I39:I50">G39/G$39*100</f>
        <v>100</v>
      </c>
      <c r="J39" s="38"/>
      <c r="K39" s="38">
        <f aca="true" t="shared" si="9" ref="K39:K56">G39-B39</f>
        <v>51305.639777619974</v>
      </c>
      <c r="L39" s="39">
        <f aca="true" t="shared" si="10" ref="L39:L54">G39/B39-1</f>
        <v>0.13748177822449947</v>
      </c>
    </row>
    <row r="40" spans="1:12" s="44" customFormat="1" ht="19.5" customHeight="1">
      <c r="A40" s="68" t="s">
        <v>38</v>
      </c>
      <c r="B40" s="57">
        <f>B41+B42+B43+B44++B45+B46+B47+B48+B49+B50+B51+B52+B53</f>
        <v>355880.80307967</v>
      </c>
      <c r="C40" s="42">
        <f t="shared" si="6"/>
        <v>25.2436421695318</v>
      </c>
      <c r="D40" s="42">
        <f aca="true" t="shared" si="11" ref="D40:D55">B40/B$39*100</f>
        <v>95.3640298716213</v>
      </c>
      <c r="E40" s="42"/>
      <c r="F40" s="42"/>
      <c r="G40" s="57">
        <f>G41+G42+G43+G44++G45+G46+G47+G48+G49+G50+G51+G52+G53</f>
        <v>402530.88474429</v>
      </c>
      <c r="H40" s="42">
        <f t="shared" si="7"/>
        <v>25.300495584179135</v>
      </c>
      <c r="I40" s="42">
        <f t="shared" si="8"/>
        <v>94.82760734973007</v>
      </c>
      <c r="J40" s="42"/>
      <c r="K40" s="42">
        <f t="shared" si="9"/>
        <v>46650.08166461997</v>
      </c>
      <c r="L40" s="43">
        <f t="shared" si="10"/>
        <v>0.13108344496507307</v>
      </c>
    </row>
    <row r="41" spans="1:12" ht="19.5" customHeight="1">
      <c r="A41" s="69" t="s">
        <v>39</v>
      </c>
      <c r="B41" s="62">
        <v>87297.6772</v>
      </c>
      <c r="C41" s="62">
        <f t="shared" si="6"/>
        <v>6.19227366690739</v>
      </c>
      <c r="D41" s="62">
        <f t="shared" si="11"/>
        <v>23.39282766640337</v>
      </c>
      <c r="E41" s="62"/>
      <c r="F41" s="62"/>
      <c r="G41" s="70">
        <v>96689.78882</v>
      </c>
      <c r="H41" s="62">
        <f t="shared" si="7"/>
        <v>6.0772965945945945</v>
      </c>
      <c r="I41" s="62">
        <f t="shared" si="8"/>
        <v>22.778031888847117</v>
      </c>
      <c r="J41" s="62"/>
      <c r="K41" s="62">
        <f t="shared" si="9"/>
        <v>9392.111619999996</v>
      </c>
      <c r="L41" s="71">
        <f t="shared" si="10"/>
        <v>0.10758718812738355</v>
      </c>
    </row>
    <row r="42" spans="1:12" ht="19.5" customHeight="1">
      <c r="A42" s="69" t="s">
        <v>40</v>
      </c>
      <c r="B42" s="62">
        <v>49333.69566499999</v>
      </c>
      <c r="C42" s="62">
        <f t="shared" si="6"/>
        <v>3.499379987599518</v>
      </c>
      <c r="D42" s="62">
        <f t="shared" si="11"/>
        <v>13.21976343304282</v>
      </c>
      <c r="E42" s="62"/>
      <c r="F42" s="62"/>
      <c r="G42" s="70">
        <v>53985.74247199999</v>
      </c>
      <c r="H42" s="62">
        <f t="shared" si="7"/>
        <v>3.39319562991829</v>
      </c>
      <c r="I42" s="62">
        <f t="shared" si="8"/>
        <v>12.717878263851853</v>
      </c>
      <c r="J42" s="62"/>
      <c r="K42" s="62">
        <f t="shared" si="9"/>
        <v>4652.046806999999</v>
      </c>
      <c r="L42" s="71">
        <f t="shared" si="10"/>
        <v>0.09429755351372182</v>
      </c>
    </row>
    <row r="43" spans="1:12" ht="19.5" customHeight="1">
      <c r="A43" s="69" t="s">
        <v>41</v>
      </c>
      <c r="B43" s="62">
        <v>20945.87571767</v>
      </c>
      <c r="C43" s="62">
        <f t="shared" si="6"/>
        <v>1.485750810295819</v>
      </c>
      <c r="D43" s="62">
        <f t="shared" si="11"/>
        <v>5.612786922873101</v>
      </c>
      <c r="E43" s="62"/>
      <c r="F43" s="62"/>
      <c r="G43" s="70">
        <v>23558.27821729</v>
      </c>
      <c r="H43" s="62">
        <f t="shared" si="7"/>
        <v>1.4807214467184162</v>
      </c>
      <c r="I43" s="62">
        <f t="shared" si="8"/>
        <v>5.549822985741878</v>
      </c>
      <c r="J43" s="62"/>
      <c r="K43" s="62">
        <f t="shared" si="9"/>
        <v>2612.4024996200023</v>
      </c>
      <c r="L43" s="71">
        <f t="shared" si="10"/>
        <v>0.12472156976545845</v>
      </c>
    </row>
    <row r="44" spans="1:12" ht="19.5" customHeight="1">
      <c r="A44" s="69" t="s">
        <v>42</v>
      </c>
      <c r="B44" s="62">
        <v>11247.961</v>
      </c>
      <c r="C44" s="62">
        <f t="shared" si="6"/>
        <v>0.7978500109130201</v>
      </c>
      <c r="D44" s="62">
        <f t="shared" si="11"/>
        <v>3.0140734749289075</v>
      </c>
      <c r="E44" s="62"/>
      <c r="F44" s="62"/>
      <c r="G44" s="70">
        <v>14207.703000000001</v>
      </c>
      <c r="H44" s="62">
        <f t="shared" si="7"/>
        <v>0.8930045883092396</v>
      </c>
      <c r="I44" s="62">
        <f t="shared" si="8"/>
        <v>3.347028842970524</v>
      </c>
      <c r="J44" s="62"/>
      <c r="K44" s="62">
        <f t="shared" si="9"/>
        <v>2959.742000000002</v>
      </c>
      <c r="L44" s="71">
        <f t="shared" si="10"/>
        <v>0.26313586969229386</v>
      </c>
    </row>
    <row r="45" spans="1:12" ht="31.5" customHeight="1">
      <c r="A45" s="72" t="s">
        <v>43</v>
      </c>
      <c r="B45" s="73">
        <v>1315.2065319999965</v>
      </c>
      <c r="C45" s="73">
        <f t="shared" si="6"/>
        <v>0.09329135706543369</v>
      </c>
      <c r="D45" s="73">
        <f>B45/B$39*100</f>
        <v>0.352430909224741</v>
      </c>
      <c r="E45" s="73"/>
      <c r="F45" s="73"/>
      <c r="G45" s="74">
        <v>1712.756829999984</v>
      </c>
      <c r="H45" s="73">
        <f t="shared" si="7"/>
        <v>0.10765284915147605</v>
      </c>
      <c r="I45" s="73">
        <f t="shared" si="8"/>
        <v>0.4034886224046707</v>
      </c>
      <c r="J45" s="73"/>
      <c r="K45" s="73">
        <f t="shared" si="9"/>
        <v>397.5502979999874</v>
      </c>
      <c r="L45" s="75">
        <f t="shared" si="10"/>
        <v>0.30227214382477574</v>
      </c>
    </row>
    <row r="46" spans="1:12" ht="18" customHeight="1">
      <c r="A46" s="69" t="s">
        <v>44</v>
      </c>
      <c r="B46" s="73">
        <v>18570.473785</v>
      </c>
      <c r="C46" s="76">
        <f t="shared" si="6"/>
        <v>1.3172567643168573</v>
      </c>
      <c r="D46" s="76">
        <f t="shared" si="11"/>
        <v>4.976259470692612</v>
      </c>
      <c r="E46" s="76"/>
      <c r="F46" s="76"/>
      <c r="G46" s="77">
        <v>19963.477473</v>
      </c>
      <c r="H46" s="76">
        <f t="shared" si="7"/>
        <v>1.2547754539912006</v>
      </c>
      <c r="I46" s="76">
        <f t="shared" si="8"/>
        <v>4.702965349720732</v>
      </c>
      <c r="J46" s="76"/>
      <c r="K46" s="76">
        <f t="shared" si="9"/>
        <v>1393.0036880000007</v>
      </c>
      <c r="L46" s="78">
        <f t="shared" si="10"/>
        <v>0.07501174736452754</v>
      </c>
    </row>
    <row r="47" spans="1:12" ht="33" customHeight="1">
      <c r="A47" s="72" t="s">
        <v>45</v>
      </c>
      <c r="B47" s="73">
        <v>1041.972874</v>
      </c>
      <c r="C47" s="73">
        <f t="shared" si="6"/>
        <v>0.07391011303221721</v>
      </c>
      <c r="D47" s="73">
        <f t="shared" si="11"/>
        <v>0.27921352155460366</v>
      </c>
      <c r="E47" s="73"/>
      <c r="F47" s="73"/>
      <c r="G47" s="74">
        <v>2600.744894</v>
      </c>
      <c r="H47" s="73">
        <f t="shared" si="7"/>
        <v>0.16346605241986173</v>
      </c>
      <c r="I47" s="73">
        <f t="shared" si="8"/>
        <v>0.6126794861510207</v>
      </c>
      <c r="J47" s="73"/>
      <c r="K47" s="73">
        <f t="shared" si="9"/>
        <v>1558.7720199999999</v>
      </c>
      <c r="L47" s="96">
        <f t="shared" si="10"/>
        <v>1.4959813819491043</v>
      </c>
    </row>
    <row r="48" spans="1:12" ht="21" customHeight="1">
      <c r="A48" s="72" t="s">
        <v>46</v>
      </c>
      <c r="B48" s="77">
        <v>132012.43831599999</v>
      </c>
      <c r="C48" s="76">
        <f>B48/$B$10*100</f>
        <v>9.364019429928232</v>
      </c>
      <c r="D48" s="76">
        <f t="shared" si="11"/>
        <v>35.37487271594774</v>
      </c>
      <c r="E48" s="76"/>
      <c r="F48" s="76"/>
      <c r="G48" s="77">
        <v>145108.765201</v>
      </c>
      <c r="H48" s="76">
        <f>G48/$G$10*100</f>
        <v>9.120601206851036</v>
      </c>
      <c r="I48" s="76">
        <f t="shared" si="8"/>
        <v>34.184499950173816</v>
      </c>
      <c r="J48" s="76"/>
      <c r="K48" s="76">
        <f t="shared" si="9"/>
        <v>13096.326885000017</v>
      </c>
      <c r="L48" s="78">
        <f t="shared" si="10"/>
        <v>0.09920524953604115</v>
      </c>
    </row>
    <row r="49" spans="1:12" ht="48" customHeight="1">
      <c r="A49" s="72" t="s">
        <v>47</v>
      </c>
      <c r="B49" s="79">
        <v>27152.796822</v>
      </c>
      <c r="C49" s="80">
        <f>B49/$B$10*100</f>
        <v>1.9260254583698966</v>
      </c>
      <c r="D49" s="80">
        <f>B49/B$39*100</f>
        <v>7.276032044503368</v>
      </c>
      <c r="E49" s="80"/>
      <c r="F49" s="81"/>
      <c r="G49" s="80">
        <v>34278.082037</v>
      </c>
      <c r="H49" s="73">
        <f t="shared" si="7"/>
        <v>2.1544991852294153</v>
      </c>
      <c r="I49" s="73">
        <f t="shared" si="8"/>
        <v>8.075177898886878</v>
      </c>
      <c r="J49" s="82"/>
      <c r="K49" s="73">
        <f t="shared" si="9"/>
        <v>7125.285215</v>
      </c>
      <c r="L49" s="75">
        <f t="shared" si="10"/>
        <v>0.262414412103098</v>
      </c>
    </row>
    <row r="50" spans="1:12" ht="21" customHeight="1">
      <c r="A50" s="72" t="s">
        <v>48</v>
      </c>
      <c r="B50" s="73">
        <v>6521.082</v>
      </c>
      <c r="C50" s="73">
        <f t="shared" si="6"/>
        <v>0.46255897801074336</v>
      </c>
      <c r="D50" s="73">
        <f t="shared" si="11"/>
        <v>1.7474296260483437</v>
      </c>
      <c r="E50" s="73"/>
      <c r="F50" s="73"/>
      <c r="G50" s="74">
        <v>7343.7530000000015</v>
      </c>
      <c r="H50" s="73">
        <f t="shared" si="7"/>
        <v>0.4615809553739787</v>
      </c>
      <c r="I50" s="73">
        <f t="shared" si="8"/>
        <v>1.7300300482527904</v>
      </c>
      <c r="J50" s="73"/>
      <c r="K50" s="73">
        <f t="shared" si="9"/>
        <v>822.6710000000012</v>
      </c>
      <c r="L50" s="75">
        <f t="shared" si="10"/>
        <v>0.12615559810473198</v>
      </c>
    </row>
    <row r="51" spans="1:12" ht="48" customHeight="1">
      <c r="A51" s="72" t="s">
        <v>49</v>
      </c>
      <c r="B51" s="73">
        <v>49.168586999999995</v>
      </c>
      <c r="C51" s="73">
        <f>B51/$B$10*100</f>
        <v>0.0034876683582498</v>
      </c>
      <c r="D51" s="73">
        <f>B51/B$39*100</f>
        <v>0.013175519889910208</v>
      </c>
      <c r="E51" s="73"/>
      <c r="F51" s="73"/>
      <c r="G51" s="74">
        <v>984.7945000000001</v>
      </c>
      <c r="H51" s="73">
        <f aca="true" t="shared" si="12" ref="H51:H56">G51/$G$10*100</f>
        <v>0.06189783155248273</v>
      </c>
      <c r="I51" s="73">
        <f aca="true" t="shared" si="13" ref="I51:I56">G51/G$39*100</f>
        <v>0.23199637519863242</v>
      </c>
      <c r="J51" s="73"/>
      <c r="K51" s="73">
        <f t="shared" si="9"/>
        <v>935.6259130000001</v>
      </c>
      <c r="L51" s="96"/>
    </row>
    <row r="52" spans="1:12" ht="35.25" customHeight="1">
      <c r="A52" s="72" t="s">
        <v>50</v>
      </c>
      <c r="B52" s="73">
        <v>5.766749000000001</v>
      </c>
      <c r="C52" s="73">
        <f>B52/$B$10*100</f>
        <v>0.0004090519830734342</v>
      </c>
      <c r="D52" s="73">
        <f>B52/B$39*100</f>
        <v>0.001545293871260116</v>
      </c>
      <c r="E52" s="48"/>
      <c r="F52" s="48"/>
      <c r="G52" s="74">
        <v>1669.5150600000006</v>
      </c>
      <c r="H52" s="73">
        <f t="shared" si="12"/>
        <v>0.10493495034569456</v>
      </c>
      <c r="I52" s="73">
        <f t="shared" si="13"/>
        <v>0.3933017926679398</v>
      </c>
      <c r="J52" s="73"/>
      <c r="K52" s="73">
        <f t="shared" si="9"/>
        <v>1663.7483110000007</v>
      </c>
      <c r="L52" s="96"/>
    </row>
    <row r="53" spans="1:12" ht="38.25" customHeight="1">
      <c r="A53" s="72" t="s">
        <v>51</v>
      </c>
      <c r="B53" s="79">
        <v>386.68783199999996</v>
      </c>
      <c r="C53" s="80">
        <f>B53/$B$10*100</f>
        <v>0.02742887275134863</v>
      </c>
      <c r="D53" s="80">
        <f t="shared" si="11"/>
        <v>0.10361927264052263</v>
      </c>
      <c r="E53" s="80"/>
      <c r="F53" s="62"/>
      <c r="G53" s="80">
        <v>427.48324</v>
      </c>
      <c r="H53" s="73">
        <f t="shared" si="12"/>
        <v>0.026868839723444376</v>
      </c>
      <c r="I53" s="73">
        <f t="shared" si="13"/>
        <v>0.1007058448622195</v>
      </c>
      <c r="J53" s="82"/>
      <c r="K53" s="73">
        <f t="shared" si="9"/>
        <v>40.795408000000066</v>
      </c>
      <c r="L53" s="75">
        <f t="shared" si="10"/>
        <v>0.10549959068792236</v>
      </c>
    </row>
    <row r="54" spans="1:12" s="44" customFormat="1" ht="19.5" customHeight="1">
      <c r="A54" s="68" t="s">
        <v>52</v>
      </c>
      <c r="B54" s="70">
        <v>19250.536019</v>
      </c>
      <c r="C54" s="62">
        <f>B54/$B$10*100</f>
        <v>1.365495521618597</v>
      </c>
      <c r="D54" s="62">
        <f>B54/B$39*100</f>
        <v>5.158493169831531</v>
      </c>
      <c r="E54" s="62"/>
      <c r="F54" s="62"/>
      <c r="G54" s="70">
        <v>23544.287619999996</v>
      </c>
      <c r="H54" s="62">
        <f t="shared" si="12"/>
        <v>1.4798420879949714</v>
      </c>
      <c r="I54" s="62">
        <f t="shared" si="13"/>
        <v>5.546527102328491</v>
      </c>
      <c r="J54" s="62"/>
      <c r="K54" s="62">
        <f t="shared" si="9"/>
        <v>4293.751600999996</v>
      </c>
      <c r="L54" s="71">
        <f t="shared" si="10"/>
        <v>0.2230458204780441</v>
      </c>
    </row>
    <row r="55" spans="1:12" ht="19.5" customHeight="1">
      <c r="A55" s="68" t="s">
        <v>32</v>
      </c>
      <c r="B55" s="73">
        <v>0</v>
      </c>
      <c r="C55" s="62">
        <f t="shared" si="6"/>
        <v>0</v>
      </c>
      <c r="D55" s="62">
        <f t="shared" si="11"/>
        <v>0</v>
      </c>
      <c r="E55" s="62"/>
      <c r="F55" s="62"/>
      <c r="G55" s="70">
        <v>0</v>
      </c>
      <c r="H55" s="62">
        <f t="shared" si="12"/>
        <v>0</v>
      </c>
      <c r="I55" s="62">
        <f t="shared" si="13"/>
        <v>0</v>
      </c>
      <c r="J55" s="62"/>
      <c r="K55" s="62">
        <f t="shared" si="9"/>
        <v>0</v>
      </c>
      <c r="L55" s="71"/>
    </row>
    <row r="56" spans="1:12" s="44" customFormat="1" ht="32.25" customHeight="1">
      <c r="A56" s="84" t="s">
        <v>53</v>
      </c>
      <c r="B56" s="76">
        <v>-1949.958699</v>
      </c>
      <c r="C56" s="62">
        <f>B56/$B$10*100</f>
        <v>-0.13831614185691865</v>
      </c>
      <c r="D56" s="62">
        <f>B56/B$39*100</f>
        <v>-0.5225230414528271</v>
      </c>
      <c r="E56" s="62"/>
      <c r="F56" s="62"/>
      <c r="G56" s="70">
        <v>-1588.1521870000001</v>
      </c>
      <c r="H56" s="62">
        <f t="shared" si="12"/>
        <v>-0.09982100483972346</v>
      </c>
      <c r="I56" s="62">
        <f t="shared" si="13"/>
        <v>-0.374134452058557</v>
      </c>
      <c r="J56" s="62"/>
      <c r="K56" s="62">
        <f t="shared" si="9"/>
        <v>361.8065119999999</v>
      </c>
      <c r="L56" s="71">
        <f>G56/B56-1</f>
        <v>-0.1855457308842211</v>
      </c>
    </row>
    <row r="57" spans="1:12" s="44" customFormat="1" ht="7.5" customHeight="1">
      <c r="A57" s="85"/>
      <c r="B57" s="86"/>
      <c r="C57" s="42"/>
      <c r="D57" s="42"/>
      <c r="E57" s="42"/>
      <c r="F57" s="42"/>
      <c r="G57" s="57"/>
      <c r="H57" s="42"/>
      <c r="I57" s="42"/>
      <c r="J57" s="42"/>
      <c r="K57" s="62"/>
      <c r="L57" s="71"/>
    </row>
    <row r="58" spans="1:12" s="29" customFormat="1" ht="21" customHeight="1" thickBot="1">
      <c r="A58" s="87" t="s">
        <v>54</v>
      </c>
      <c r="B58" s="88">
        <f>B12-B39</f>
        <v>-41696.867434669985</v>
      </c>
      <c r="C58" s="89">
        <f>B58/$B$10*100</f>
        <v>-2.9576779416100574</v>
      </c>
      <c r="D58" s="88">
        <v>0</v>
      </c>
      <c r="E58" s="88"/>
      <c r="F58" s="90"/>
      <c r="G58" s="88">
        <f>G12-G39</f>
        <v>-56458.29874629999</v>
      </c>
      <c r="H58" s="89">
        <f>G58/$G$10*100</f>
        <v>-3.5486045723632924</v>
      </c>
      <c r="I58" s="91">
        <v>0</v>
      </c>
      <c r="J58" s="90"/>
      <c r="K58" s="88">
        <f>G58-B58</f>
        <v>-14761.431311630004</v>
      </c>
      <c r="L58" s="92"/>
    </row>
    <row r="59" spans="1:12" s="29" customFormat="1" ht="12.75" customHeight="1">
      <c r="A59" s="93"/>
      <c r="B59" s="62"/>
      <c r="C59" s="94"/>
      <c r="D59" s="62"/>
      <c r="E59" s="62"/>
      <c r="F59" s="83"/>
      <c r="G59" s="62"/>
      <c r="H59" s="94"/>
      <c r="I59" s="76"/>
      <c r="J59" s="83"/>
      <c r="K59" s="62"/>
      <c r="L59" s="43"/>
    </row>
    <row r="60" spans="7:11" ht="19.5" customHeight="1">
      <c r="G60" s="95"/>
      <c r="H60" s="95"/>
      <c r="I60" s="95"/>
      <c r="J60" s="95"/>
      <c r="K60" s="95"/>
    </row>
    <row r="61" spans="7:11" ht="19.5" customHeight="1">
      <c r="G61" s="95"/>
      <c r="H61" s="95"/>
      <c r="I61" s="95"/>
      <c r="J61" s="95"/>
      <c r="K61" s="95"/>
    </row>
    <row r="62" spans="7:11" ht="19.5" customHeight="1">
      <c r="G62" s="95"/>
      <c r="H62" s="95"/>
      <c r="I62" s="95"/>
      <c r="J62" s="95"/>
      <c r="K62" s="95"/>
    </row>
    <row r="63" spans="7:11" ht="19.5" customHeight="1">
      <c r="G63" s="95"/>
      <c r="H63" s="95"/>
      <c r="I63" s="95"/>
      <c r="J63" s="95"/>
      <c r="K63" s="95"/>
    </row>
    <row r="64" spans="7:11" ht="19.5" customHeight="1">
      <c r="G64" s="95"/>
      <c r="H64" s="95"/>
      <c r="I64" s="95"/>
      <c r="J64" s="95"/>
      <c r="K64" s="95"/>
    </row>
    <row r="65" spans="7:11" ht="19.5" customHeight="1">
      <c r="G65" s="95"/>
      <c r="H65" s="95"/>
      <c r="I65" s="95"/>
      <c r="J65" s="95"/>
      <c r="K65" s="95"/>
    </row>
    <row r="66" spans="7:11" ht="19.5" customHeight="1">
      <c r="G66" s="95"/>
      <c r="H66" s="95"/>
      <c r="I66" s="95"/>
      <c r="J66" s="95"/>
      <c r="K66" s="95"/>
    </row>
    <row r="67" spans="7:11" ht="19.5" customHeight="1">
      <c r="G67" s="95"/>
      <c r="H67" s="95"/>
      <c r="I67" s="95"/>
      <c r="J67" s="95"/>
      <c r="K67" s="95"/>
    </row>
    <row r="68" spans="7:11" ht="19.5" customHeight="1">
      <c r="G68" s="95"/>
      <c r="H68" s="95"/>
      <c r="I68" s="95"/>
      <c r="J68" s="95"/>
      <c r="K68" s="95"/>
    </row>
    <row r="69" spans="7:11" ht="19.5" customHeight="1">
      <c r="G69" s="95"/>
      <c r="H69" s="95"/>
      <c r="I69" s="95"/>
      <c r="J69" s="95"/>
      <c r="K69" s="95"/>
    </row>
    <row r="70" spans="7:11" ht="19.5" customHeight="1">
      <c r="G70" s="95"/>
      <c r="H70" s="95"/>
      <c r="I70" s="95"/>
      <c r="J70" s="95"/>
      <c r="K70" s="95"/>
    </row>
    <row r="71" spans="7:11" ht="19.5" customHeight="1">
      <c r="G71" s="95"/>
      <c r="H71" s="95"/>
      <c r="I71" s="95"/>
      <c r="J71" s="95"/>
      <c r="K71" s="95"/>
    </row>
    <row r="72" spans="7:11" ht="19.5" customHeight="1">
      <c r="G72" s="95"/>
      <c r="H72" s="95"/>
      <c r="I72" s="95"/>
      <c r="J72" s="95"/>
      <c r="K72" s="95"/>
    </row>
    <row r="73" spans="7:11" ht="19.5" customHeight="1">
      <c r="G73" s="95"/>
      <c r="H73" s="95"/>
      <c r="I73" s="95"/>
      <c r="J73" s="95"/>
      <c r="K73" s="95"/>
    </row>
    <row r="74" spans="7:11" ht="19.5" customHeight="1">
      <c r="G74" s="95"/>
      <c r="H74" s="95"/>
      <c r="I74" s="95"/>
      <c r="J74" s="95"/>
      <c r="K74" s="95"/>
    </row>
    <row r="75" spans="7:11" ht="19.5" customHeight="1">
      <c r="G75" s="95"/>
      <c r="H75" s="95"/>
      <c r="I75" s="95"/>
      <c r="J75" s="95"/>
      <c r="K75" s="95"/>
    </row>
    <row r="76" spans="7:11" ht="19.5" customHeight="1">
      <c r="G76" s="95"/>
      <c r="H76" s="95"/>
      <c r="I76" s="95"/>
      <c r="J76" s="95"/>
      <c r="K76" s="95"/>
    </row>
    <row r="77" spans="7:11" ht="19.5" customHeight="1">
      <c r="G77" s="95"/>
      <c r="H77" s="95"/>
      <c r="I77" s="95"/>
      <c r="J77" s="95"/>
      <c r="K77" s="95"/>
    </row>
    <row r="78" spans="7:11" ht="19.5" customHeight="1">
      <c r="G78" s="95"/>
      <c r="H78" s="95"/>
      <c r="I78" s="95"/>
      <c r="J78" s="95"/>
      <c r="K78" s="95"/>
    </row>
    <row r="79" spans="7:11" ht="19.5" customHeight="1">
      <c r="G79" s="95"/>
      <c r="H79" s="95"/>
      <c r="I79" s="95"/>
      <c r="J79" s="95"/>
      <c r="K79" s="95"/>
    </row>
    <row r="80" spans="7:11" ht="19.5" customHeight="1">
      <c r="G80" s="95"/>
      <c r="H80" s="95"/>
      <c r="I80" s="95"/>
      <c r="J80" s="95"/>
      <c r="K80" s="95"/>
    </row>
    <row r="81" spans="7:11" ht="19.5" customHeight="1">
      <c r="G81" s="95"/>
      <c r="H81" s="95"/>
      <c r="I81" s="95"/>
      <c r="J81" s="95"/>
      <c r="K81" s="95"/>
    </row>
    <row r="82" spans="7:11" ht="19.5" customHeight="1">
      <c r="G82" s="95"/>
      <c r="H82" s="95"/>
      <c r="I82" s="95"/>
      <c r="J82" s="95"/>
      <c r="K82" s="95"/>
    </row>
    <row r="83" spans="7:11" ht="19.5" customHeight="1">
      <c r="G83" s="95"/>
      <c r="H83" s="95"/>
      <c r="I83" s="95"/>
      <c r="J83" s="95"/>
      <c r="K83" s="95"/>
    </row>
    <row r="84" spans="7:11" ht="19.5" customHeight="1">
      <c r="G84" s="95"/>
      <c r="H84" s="95"/>
      <c r="I84" s="95"/>
      <c r="J84" s="95"/>
      <c r="K84" s="95"/>
    </row>
    <row r="85" spans="7:11" ht="19.5" customHeight="1">
      <c r="G85" s="95"/>
      <c r="H85" s="95"/>
      <c r="I85" s="95"/>
      <c r="J85" s="95"/>
      <c r="K85" s="95"/>
    </row>
    <row r="86" spans="7:11" ht="19.5" customHeight="1">
      <c r="G86" s="95"/>
      <c r="H86" s="95"/>
      <c r="I86" s="95"/>
      <c r="J86" s="95"/>
      <c r="K86" s="95"/>
    </row>
    <row r="87" spans="7:11" ht="19.5" customHeight="1">
      <c r="G87" s="95"/>
      <c r="H87" s="95"/>
      <c r="I87" s="95"/>
      <c r="J87" s="95"/>
      <c r="K87" s="95"/>
    </row>
    <row r="88" spans="7:11" ht="19.5" customHeight="1">
      <c r="G88" s="95"/>
      <c r="H88" s="95"/>
      <c r="I88" s="95"/>
      <c r="J88" s="95"/>
      <c r="K88" s="95"/>
    </row>
    <row r="89" spans="7:11" ht="19.5" customHeight="1">
      <c r="G89" s="95"/>
      <c r="H89" s="95"/>
      <c r="I89" s="95"/>
      <c r="J89" s="95"/>
      <c r="K89" s="95"/>
    </row>
    <row r="90" spans="7:11" ht="19.5" customHeight="1">
      <c r="G90" s="95"/>
      <c r="H90" s="95"/>
      <c r="I90" s="95"/>
      <c r="J90" s="95"/>
      <c r="K90" s="95"/>
    </row>
    <row r="91" spans="7:11" ht="19.5" customHeight="1">
      <c r="G91" s="95"/>
      <c r="H91" s="95"/>
      <c r="I91" s="95"/>
      <c r="J91" s="95"/>
      <c r="K91" s="95"/>
    </row>
    <row r="92" spans="7:11" ht="19.5" customHeight="1">
      <c r="G92" s="95"/>
      <c r="H92" s="95"/>
      <c r="I92" s="95"/>
      <c r="J92" s="95"/>
      <c r="K92" s="95"/>
    </row>
    <row r="93" spans="7:11" ht="19.5" customHeight="1">
      <c r="G93" s="95"/>
      <c r="H93" s="95"/>
      <c r="I93" s="95"/>
      <c r="J93" s="95"/>
      <c r="K93" s="95"/>
    </row>
    <row r="94" spans="7:11" ht="19.5" customHeight="1">
      <c r="G94" s="95"/>
      <c r="H94" s="95"/>
      <c r="I94" s="95"/>
      <c r="J94" s="95"/>
      <c r="K94" s="95"/>
    </row>
    <row r="95" spans="7:11" ht="19.5" customHeight="1">
      <c r="G95" s="95"/>
      <c r="H95" s="95"/>
      <c r="I95" s="95"/>
      <c r="J95" s="95"/>
      <c r="K95" s="95"/>
    </row>
    <row r="96" spans="7:11" ht="19.5" customHeight="1">
      <c r="G96" s="95"/>
      <c r="H96" s="95"/>
      <c r="I96" s="95"/>
      <c r="J96" s="95"/>
      <c r="K96" s="95"/>
    </row>
    <row r="97" spans="7:11" ht="19.5" customHeight="1">
      <c r="G97" s="95"/>
      <c r="H97" s="95"/>
      <c r="I97" s="95"/>
      <c r="J97" s="95"/>
      <c r="K97" s="95"/>
    </row>
    <row r="98" spans="7:11" ht="19.5" customHeight="1">
      <c r="G98" s="95"/>
      <c r="H98" s="95"/>
      <c r="I98" s="95"/>
      <c r="J98" s="95"/>
      <c r="K98" s="95"/>
    </row>
    <row r="99" spans="7:11" ht="19.5" customHeight="1">
      <c r="G99" s="95"/>
      <c r="H99" s="95"/>
      <c r="I99" s="95"/>
      <c r="J99" s="95"/>
      <c r="K99" s="95"/>
    </row>
    <row r="100" spans="7:11" ht="19.5" customHeight="1">
      <c r="G100" s="95"/>
      <c r="H100" s="95"/>
      <c r="I100" s="95"/>
      <c r="J100" s="95"/>
      <c r="K100" s="95"/>
    </row>
    <row r="101" spans="7:11" ht="19.5" customHeight="1">
      <c r="G101" s="95"/>
      <c r="H101" s="95"/>
      <c r="I101" s="95"/>
      <c r="J101" s="95"/>
      <c r="K101" s="95"/>
    </row>
    <row r="102" spans="7:11" ht="19.5" customHeight="1">
      <c r="G102" s="95"/>
      <c r="H102" s="95"/>
      <c r="I102" s="95"/>
      <c r="J102" s="95"/>
      <c r="K102" s="95"/>
    </row>
    <row r="103" spans="7:11" ht="19.5" customHeight="1">
      <c r="G103" s="95"/>
      <c r="H103" s="95"/>
      <c r="I103" s="95"/>
      <c r="J103" s="95"/>
      <c r="K103" s="95"/>
    </row>
    <row r="104" spans="7:11" ht="19.5" customHeight="1">
      <c r="G104" s="95"/>
      <c r="H104" s="95"/>
      <c r="I104" s="95"/>
      <c r="J104" s="95"/>
      <c r="K104" s="95"/>
    </row>
    <row r="105" spans="7:11" ht="19.5" customHeight="1">
      <c r="G105" s="95"/>
      <c r="H105" s="95"/>
      <c r="I105" s="95"/>
      <c r="J105" s="95"/>
      <c r="K105" s="95"/>
    </row>
    <row r="106" spans="7:11" ht="19.5" customHeight="1">
      <c r="G106" s="95"/>
      <c r="H106" s="95"/>
      <c r="I106" s="95"/>
      <c r="J106" s="95"/>
      <c r="K106" s="95"/>
    </row>
    <row r="107" spans="7:11" ht="19.5" customHeight="1">
      <c r="G107" s="95"/>
      <c r="H107" s="95"/>
      <c r="I107" s="95"/>
      <c r="J107" s="95"/>
      <c r="K107" s="95"/>
    </row>
    <row r="108" spans="7:11" ht="19.5" customHeight="1">
      <c r="G108" s="95"/>
      <c r="H108" s="95"/>
      <c r="I108" s="95"/>
      <c r="J108" s="95"/>
      <c r="K108" s="95"/>
    </row>
    <row r="109" spans="7:11" ht="19.5" customHeight="1">
      <c r="G109" s="95"/>
      <c r="H109" s="95"/>
      <c r="I109" s="95"/>
      <c r="J109" s="95"/>
      <c r="K109" s="95"/>
    </row>
    <row r="110" spans="7:11" ht="19.5" customHeight="1">
      <c r="G110" s="95"/>
      <c r="H110" s="95"/>
      <c r="I110" s="95"/>
      <c r="J110" s="95"/>
      <c r="K110" s="95"/>
    </row>
    <row r="111" spans="7:11" ht="19.5" customHeight="1">
      <c r="G111" s="95"/>
      <c r="H111" s="95"/>
      <c r="I111" s="95"/>
      <c r="J111" s="95"/>
      <c r="K111" s="95"/>
    </row>
    <row r="112" spans="7:11" ht="19.5" customHeight="1">
      <c r="G112" s="95"/>
      <c r="H112" s="95"/>
      <c r="I112" s="95"/>
      <c r="J112" s="95"/>
      <c r="K112" s="95"/>
    </row>
    <row r="113" spans="7:11" ht="19.5" customHeight="1">
      <c r="G113" s="95"/>
      <c r="H113" s="95"/>
      <c r="I113" s="95"/>
      <c r="J113" s="95"/>
      <c r="K113" s="95"/>
    </row>
    <row r="114" spans="7:11" ht="19.5" customHeight="1">
      <c r="G114" s="95"/>
      <c r="H114" s="95"/>
      <c r="I114" s="95"/>
      <c r="J114" s="95"/>
      <c r="K114" s="95"/>
    </row>
    <row r="115" spans="7:11" ht="19.5" customHeight="1">
      <c r="G115" s="95"/>
      <c r="H115" s="95"/>
      <c r="I115" s="95"/>
      <c r="J115" s="95"/>
      <c r="K115" s="95"/>
    </row>
    <row r="116" spans="7:11" ht="19.5" customHeight="1">
      <c r="G116" s="95"/>
      <c r="H116" s="95"/>
      <c r="I116" s="95"/>
      <c r="J116" s="95"/>
      <c r="K116" s="95"/>
    </row>
    <row r="117" spans="7:11" ht="19.5" customHeight="1">
      <c r="G117" s="95"/>
      <c r="H117" s="95"/>
      <c r="I117" s="95"/>
      <c r="J117" s="95"/>
      <c r="K117" s="95"/>
    </row>
    <row r="118" spans="7:11" ht="19.5" customHeight="1">
      <c r="G118" s="95"/>
      <c r="H118" s="95"/>
      <c r="I118" s="95"/>
      <c r="J118" s="95"/>
      <c r="K118" s="95"/>
    </row>
    <row r="119" spans="7:11" ht="19.5" customHeight="1">
      <c r="G119" s="95"/>
      <c r="H119" s="95"/>
      <c r="I119" s="95"/>
      <c r="J119" s="95"/>
      <c r="K119" s="95"/>
    </row>
    <row r="120" spans="7:11" ht="19.5" customHeight="1">
      <c r="G120" s="95"/>
      <c r="H120" s="95"/>
      <c r="I120" s="95"/>
      <c r="J120" s="95"/>
      <c r="K120" s="95"/>
    </row>
    <row r="121" spans="7:11" ht="19.5" customHeight="1">
      <c r="G121" s="95"/>
      <c r="H121" s="95"/>
      <c r="I121" s="95"/>
      <c r="J121" s="95"/>
      <c r="K121" s="95"/>
    </row>
    <row r="122" spans="7:11" ht="19.5" customHeight="1">
      <c r="G122" s="95"/>
      <c r="H122" s="95"/>
      <c r="I122" s="95"/>
      <c r="J122" s="95"/>
      <c r="K122" s="95"/>
    </row>
    <row r="123" spans="7:11" ht="19.5" customHeight="1">
      <c r="G123" s="95"/>
      <c r="H123" s="95"/>
      <c r="I123" s="95"/>
      <c r="J123" s="95"/>
      <c r="K123" s="95"/>
    </row>
    <row r="124" spans="7:11" ht="19.5" customHeight="1">
      <c r="G124" s="95"/>
      <c r="H124" s="95"/>
      <c r="I124" s="95"/>
      <c r="J124" s="95"/>
      <c r="K124" s="95"/>
    </row>
    <row r="125" spans="7:11" ht="19.5" customHeight="1">
      <c r="G125" s="95"/>
      <c r="H125" s="95"/>
      <c r="I125" s="95"/>
      <c r="J125" s="95"/>
      <c r="K125" s="95"/>
    </row>
    <row r="126" spans="7:11" ht="19.5" customHeight="1">
      <c r="G126" s="95"/>
      <c r="H126" s="95"/>
      <c r="I126" s="95"/>
      <c r="J126" s="95"/>
      <c r="K126" s="95"/>
    </row>
    <row r="127" spans="7:11" ht="19.5" customHeight="1">
      <c r="G127" s="95"/>
      <c r="H127" s="95"/>
      <c r="I127" s="95"/>
      <c r="J127" s="95"/>
      <c r="K127" s="95"/>
    </row>
    <row r="128" spans="7:11" ht="19.5" customHeight="1">
      <c r="G128" s="95"/>
      <c r="H128" s="95"/>
      <c r="I128" s="95"/>
      <c r="J128" s="95"/>
      <c r="K128" s="95"/>
    </row>
    <row r="129" spans="7:11" ht="19.5" customHeight="1">
      <c r="G129" s="95"/>
      <c r="H129" s="95"/>
      <c r="I129" s="95"/>
      <c r="J129" s="95"/>
      <c r="K129" s="95"/>
    </row>
    <row r="130" spans="7:11" ht="19.5" customHeight="1">
      <c r="G130" s="95"/>
      <c r="H130" s="95"/>
      <c r="I130" s="95"/>
      <c r="J130" s="95"/>
      <c r="K130" s="95"/>
    </row>
    <row r="131" spans="7:11" ht="19.5" customHeight="1">
      <c r="G131" s="95"/>
      <c r="H131" s="95"/>
      <c r="I131" s="95"/>
      <c r="J131" s="95"/>
      <c r="K131" s="95"/>
    </row>
    <row r="132" spans="7:11" ht="19.5" customHeight="1">
      <c r="G132" s="95"/>
      <c r="H132" s="95"/>
      <c r="I132" s="95"/>
      <c r="J132" s="95"/>
      <c r="K132" s="95"/>
    </row>
    <row r="133" spans="7:11" ht="19.5" customHeight="1">
      <c r="G133" s="95"/>
      <c r="H133" s="95"/>
      <c r="I133" s="95"/>
      <c r="J133" s="95"/>
      <c r="K133" s="95"/>
    </row>
    <row r="134" spans="7:11" ht="19.5" customHeight="1">
      <c r="G134" s="95"/>
      <c r="H134" s="95"/>
      <c r="I134" s="95"/>
      <c r="J134" s="95"/>
      <c r="K134" s="95"/>
    </row>
    <row r="135" spans="7:11" ht="19.5" customHeight="1">
      <c r="G135" s="95"/>
      <c r="H135" s="95"/>
      <c r="I135" s="95"/>
      <c r="J135" s="95"/>
      <c r="K135" s="95"/>
    </row>
    <row r="136" spans="7:11" ht="19.5" customHeight="1">
      <c r="G136" s="95"/>
      <c r="H136" s="95"/>
      <c r="I136" s="95"/>
      <c r="J136" s="95"/>
      <c r="K136" s="95"/>
    </row>
    <row r="137" spans="7:11" ht="19.5" customHeight="1">
      <c r="G137" s="95"/>
      <c r="H137" s="95"/>
      <c r="I137" s="95"/>
      <c r="J137" s="95"/>
      <c r="K137" s="95"/>
    </row>
    <row r="138" spans="7:11" ht="19.5" customHeight="1">
      <c r="G138" s="95"/>
      <c r="H138" s="95"/>
      <c r="I138" s="95"/>
      <c r="J138" s="95"/>
      <c r="K138" s="95"/>
    </row>
    <row r="139" spans="7:11" ht="19.5" customHeight="1">
      <c r="G139" s="95"/>
      <c r="H139" s="95"/>
      <c r="I139" s="95"/>
      <c r="J139" s="95"/>
      <c r="K139" s="95"/>
    </row>
    <row r="140" spans="7:11" ht="19.5" customHeight="1">
      <c r="G140" s="95"/>
      <c r="H140" s="95"/>
      <c r="I140" s="95"/>
      <c r="J140" s="95"/>
      <c r="K140" s="95"/>
    </row>
    <row r="141" spans="7:11" ht="19.5" customHeight="1">
      <c r="G141" s="95"/>
      <c r="H141" s="95"/>
      <c r="I141" s="95"/>
      <c r="J141" s="95"/>
      <c r="K141" s="95"/>
    </row>
    <row r="142" spans="7:11" ht="19.5" customHeight="1">
      <c r="G142" s="95"/>
      <c r="H142" s="95"/>
      <c r="I142" s="95"/>
      <c r="J142" s="95"/>
      <c r="K142" s="95"/>
    </row>
    <row r="143" spans="7:11" ht="19.5" customHeight="1">
      <c r="G143" s="95"/>
      <c r="H143" s="95"/>
      <c r="I143" s="95"/>
      <c r="J143" s="95"/>
      <c r="K143" s="95"/>
    </row>
    <row r="144" spans="7:11" ht="19.5" customHeight="1">
      <c r="G144" s="95"/>
      <c r="H144" s="95"/>
      <c r="I144" s="95"/>
      <c r="J144" s="95"/>
      <c r="K144" s="95"/>
    </row>
    <row r="145" spans="7:11" ht="19.5" customHeight="1">
      <c r="G145" s="95"/>
      <c r="H145" s="95"/>
      <c r="I145" s="95"/>
      <c r="J145" s="95"/>
      <c r="K145" s="95"/>
    </row>
    <row r="146" spans="7:11" ht="19.5" customHeight="1">
      <c r="G146" s="95"/>
      <c r="H146" s="95"/>
      <c r="I146" s="95"/>
      <c r="J146" s="95"/>
      <c r="K146" s="95"/>
    </row>
    <row r="147" spans="7:11" ht="19.5" customHeight="1">
      <c r="G147" s="95"/>
      <c r="H147" s="95"/>
      <c r="I147" s="95"/>
      <c r="J147" s="95"/>
      <c r="K147" s="95"/>
    </row>
    <row r="148" spans="7:11" ht="19.5" customHeight="1">
      <c r="G148" s="95"/>
      <c r="H148" s="95"/>
      <c r="I148" s="95"/>
      <c r="J148" s="95"/>
      <c r="K148" s="95"/>
    </row>
    <row r="149" spans="7:11" ht="19.5" customHeight="1">
      <c r="G149" s="95"/>
      <c r="H149" s="95"/>
      <c r="I149" s="95"/>
      <c r="J149" s="95"/>
      <c r="K149" s="95"/>
    </row>
    <row r="150" spans="7:11" ht="19.5" customHeight="1">
      <c r="G150" s="95"/>
      <c r="H150" s="95"/>
      <c r="I150" s="95"/>
      <c r="J150" s="95"/>
      <c r="K150" s="95"/>
    </row>
    <row r="151" spans="7:11" ht="19.5" customHeight="1">
      <c r="G151" s="95"/>
      <c r="H151" s="95"/>
      <c r="I151" s="95"/>
      <c r="J151" s="95"/>
      <c r="K151" s="95"/>
    </row>
    <row r="152" spans="7:11" ht="19.5" customHeight="1">
      <c r="G152" s="95"/>
      <c r="H152" s="95"/>
      <c r="I152" s="95"/>
      <c r="J152" s="95"/>
      <c r="K152" s="95"/>
    </row>
    <row r="153" spans="7:11" ht="19.5" customHeight="1">
      <c r="G153" s="95"/>
      <c r="H153" s="95"/>
      <c r="I153" s="95"/>
      <c r="J153" s="95"/>
      <c r="K153" s="95"/>
    </row>
    <row r="154" spans="7:11" ht="19.5" customHeight="1">
      <c r="G154" s="95"/>
      <c r="H154" s="95"/>
      <c r="I154" s="95"/>
      <c r="J154" s="95"/>
      <c r="K154" s="95"/>
    </row>
    <row r="155" spans="7:11" ht="19.5" customHeight="1">
      <c r="G155" s="95"/>
      <c r="H155" s="95"/>
      <c r="I155" s="95"/>
      <c r="J155" s="95"/>
      <c r="K155" s="95"/>
    </row>
    <row r="156" spans="7:11" ht="19.5" customHeight="1">
      <c r="G156" s="95"/>
      <c r="H156" s="95"/>
      <c r="I156" s="95"/>
      <c r="J156" s="95"/>
      <c r="K156" s="95"/>
    </row>
    <row r="157" spans="7:11" ht="19.5" customHeight="1">
      <c r="G157" s="95"/>
      <c r="H157" s="95"/>
      <c r="I157" s="95"/>
      <c r="J157" s="95"/>
      <c r="K157" s="95"/>
    </row>
    <row r="158" spans="7:11" ht="19.5" customHeight="1">
      <c r="G158" s="95"/>
      <c r="H158" s="95"/>
      <c r="I158" s="95"/>
      <c r="J158" s="95"/>
      <c r="K158" s="95"/>
    </row>
    <row r="159" spans="7:11" ht="19.5" customHeight="1">
      <c r="G159" s="95"/>
      <c r="H159" s="95"/>
      <c r="I159" s="95"/>
      <c r="J159" s="95"/>
      <c r="K159" s="95"/>
    </row>
    <row r="160" spans="7:11" ht="19.5" customHeight="1">
      <c r="G160" s="95"/>
      <c r="H160" s="95"/>
      <c r="I160" s="95"/>
      <c r="J160" s="95"/>
      <c r="K160" s="95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2362204724409449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2023-10-24T09:11:19Z</dcterms:created>
  <dcterms:modified xsi:type="dcterms:W3CDTF">2023-10-24T09:45:18Z</dcterms:modified>
  <cp:category/>
  <cp:version/>
  <cp:contentType/>
  <cp:contentStatus/>
</cp:coreProperties>
</file>