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<sst xmlns="http://schemas.openxmlformats.org/spreadsheetml/2006/main" count="60" uniqueCount="55">
  <si>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</si>
  <si>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</si>
  <si>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</si>
  <si>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1.01.-30.11.2022
</t>
  </si>
  <si>
    <t xml:space="preserve">
Realizări 1.01.-30.11.2023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</si>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</sst>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164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1667042\Documents\Mihaela\BGC\2023\noiembrie%202023\BGC%20-%2030%20noiembrie%202023%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3 "/>
      <sheetName val="UAT noiembrie 2023"/>
      <sheetName val="consolidari noiembrie"/>
      <sheetName val="octombrie 2023  (valori)"/>
      <sheetName val="UAT octombrie 2023 (valori)"/>
      <sheetName val="Sinteza - An 2"/>
      <sheetName val="Sinteza - An 2 (engleza)"/>
      <sheetName val="2023 Engl"/>
      <sheetName val="2022 - 2023"/>
      <sheetName val="Progr.29.11.2023.(Stela)"/>
      <sheetName val="Sinteza - Anexa program anual"/>
      <sheetName val="program %.exec"/>
      <sheetName val="dob_trez"/>
      <sheetName val="SPECIAL_CNAIR"/>
      <sheetName val="CNAIR_ex"/>
      <sheetName val="noiembrie 2022 "/>
      <sheetName val="nov 2022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7"/>
  <sheetViews>
    <sheetView showZeros="0" tabSelected="1" view="pageBreakPreview" zoomScale="75" zoomScaleNormal="75" zoomScaleSheetLayoutView="75" zoomScalePageLayoutView="0" workbookViewId="0" topLeftCell="A49">
      <selection activeCell="S61" sqref="S61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1401345.4</v>
      </c>
      <c r="C10" s="31"/>
      <c r="D10" s="31"/>
      <c r="E10" s="31"/>
      <c r="F10" s="31"/>
      <c r="G10" s="31">
        <v>1583500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415997.54173077</v>
      </c>
      <c r="C12" s="38">
        <f>B12/$B$10*100</f>
        <v>29.68558227905626</v>
      </c>
      <c r="D12" s="38">
        <f>B12/B$12*100</f>
        <v>100</v>
      </c>
      <c r="E12" s="38"/>
      <c r="F12" s="38"/>
      <c r="G12" s="37">
        <f>G13+G30+G31+G33+G34+G32+G35+G36+G37+G29</f>
        <v>464951.16789322003</v>
      </c>
      <c r="H12" s="38">
        <f>G12/$G$10*100</f>
        <v>29.362246156818443</v>
      </c>
      <c r="I12" s="38">
        <f aca="true" t="shared" si="0" ref="I12:I32">G12/G$12*100</f>
        <v>100</v>
      </c>
      <c r="J12" s="38"/>
      <c r="K12" s="38">
        <f aca="true" t="shared" si="1" ref="K12:K32">G12-B12</f>
        <v>48953.626162450004</v>
      </c>
      <c r="L12" s="39">
        <f aca="true" t="shared" si="2" ref="L12:L28">G12/B12-1</f>
        <v>0.11767768136027201</v>
      </c>
    </row>
    <row r="13" spans="1:12" s="44" customFormat="1" ht="24.75" customHeight="1">
      <c r="A13" s="40" t="s">
        <v>12</v>
      </c>
      <c r="B13" s="41">
        <f>B14+B27+B28</f>
        <v>375466.48772677005</v>
      </c>
      <c r="C13" s="42">
        <f>B13/$B$10*100</f>
        <v>26.79328648931021</v>
      </c>
      <c r="D13" s="42">
        <f>B13/B$12*100</f>
        <v>90.25690059720802</v>
      </c>
      <c r="E13" s="42"/>
      <c r="F13" s="42"/>
      <c r="G13" s="41">
        <f>G14+G27+G28</f>
        <v>414493.43705621996</v>
      </c>
      <c r="H13" s="42">
        <f>G13/$G$10*100</f>
        <v>26.175777521706344</v>
      </c>
      <c r="I13" s="42">
        <f t="shared" si="0"/>
        <v>89.1477354351784</v>
      </c>
      <c r="J13" s="42"/>
      <c r="K13" s="42">
        <f t="shared" si="1"/>
        <v>39026.94932944991</v>
      </c>
      <c r="L13" s="43">
        <f t="shared" si="2"/>
        <v>0.10394256373114752</v>
      </c>
    </row>
    <row r="14" spans="1:12" s="44" customFormat="1" ht="25.5" customHeight="1">
      <c r="A14" s="45" t="s">
        <v>13</v>
      </c>
      <c r="B14" s="41">
        <f>B15+B19+B20+B25+B26</f>
        <v>209860.36720100002</v>
      </c>
      <c r="C14" s="42">
        <f>B14/$B$10*100</f>
        <v>14.975634643750215</v>
      </c>
      <c r="D14" s="42">
        <f aca="true" t="shared" si="3" ref="D14:D34">B14/B$12*100</f>
        <v>50.44750176356085</v>
      </c>
      <c r="E14" s="42"/>
      <c r="F14" s="42"/>
      <c r="G14" s="41">
        <f>G15+G19+G20+G25+G26</f>
        <v>231064.26782499996</v>
      </c>
      <c r="H14" s="42">
        <f>G14/$G$10*100</f>
        <v>14.591996705083673</v>
      </c>
      <c r="I14" s="42">
        <f t="shared" si="0"/>
        <v>49.69645928022829</v>
      </c>
      <c r="J14" s="42"/>
      <c r="K14" s="42">
        <f t="shared" si="1"/>
        <v>21203.900623999943</v>
      </c>
      <c r="L14" s="43">
        <f t="shared" si="2"/>
        <v>0.10103813743779111</v>
      </c>
    </row>
    <row r="15" spans="1:12" s="44" customFormat="1" ht="40.5" customHeight="1">
      <c r="A15" s="46" t="s">
        <v>14</v>
      </c>
      <c r="B15" s="41">
        <f>B16+B17+B18</f>
        <v>60453.321461</v>
      </c>
      <c r="C15" s="42">
        <f>B15/$B$10*100</f>
        <v>4.313948685384774</v>
      </c>
      <c r="D15" s="42">
        <f t="shared" si="3"/>
        <v>14.532134302881255</v>
      </c>
      <c r="E15" s="42"/>
      <c r="F15" s="42"/>
      <c r="G15" s="41">
        <f>G16+G17+G18</f>
        <v>70194.755448</v>
      </c>
      <c r="H15" s="42">
        <f>G15/$G$10*100</f>
        <v>4.4328863560467315</v>
      </c>
      <c r="I15" s="42">
        <f t="shared" si="0"/>
        <v>15.097231772976386</v>
      </c>
      <c r="J15" s="42"/>
      <c r="K15" s="42">
        <f t="shared" si="1"/>
        <v>9741.433986999997</v>
      </c>
      <c r="L15" s="43">
        <f t="shared" si="2"/>
        <v>0.1611397645584196</v>
      </c>
    </row>
    <row r="16" spans="1:12" ht="25.5" customHeight="1">
      <c r="A16" s="47" t="s">
        <v>15</v>
      </c>
      <c r="B16" s="48">
        <v>25554.381</v>
      </c>
      <c r="C16" s="48">
        <f aca="true" t="shared" si="4" ref="C16:C28">B16/$B$10*100</f>
        <v>1.8235604869434758</v>
      </c>
      <c r="D16" s="48">
        <f t="shared" si="3"/>
        <v>6.142916348418851</v>
      </c>
      <c r="E16" s="48"/>
      <c r="F16" s="48"/>
      <c r="G16" s="48">
        <v>28128.297</v>
      </c>
      <c r="H16" s="48">
        <f aca="true" t="shared" si="5" ref="H16:H28">G16/$G$10*100</f>
        <v>1.7763370382065042</v>
      </c>
      <c r="I16" s="48">
        <f t="shared" si="0"/>
        <v>6.049731443294256</v>
      </c>
      <c r="J16" s="48"/>
      <c r="K16" s="48">
        <f t="shared" si="1"/>
        <v>2573.9159999999974</v>
      </c>
      <c r="L16" s="49">
        <f t="shared" si="2"/>
        <v>0.10072308149432363</v>
      </c>
    </row>
    <row r="17" spans="1:12" ht="18" customHeight="1">
      <c r="A17" s="47" t="s">
        <v>16</v>
      </c>
      <c r="B17" s="48">
        <v>30298.768461</v>
      </c>
      <c r="C17" s="48">
        <f t="shared" si="4"/>
        <v>2.162119949942391</v>
      </c>
      <c r="D17" s="48">
        <f t="shared" si="3"/>
        <v>7.283400842933128</v>
      </c>
      <c r="E17" s="48"/>
      <c r="F17" s="48"/>
      <c r="G17" s="48">
        <v>36758.224448</v>
      </c>
      <c r="H17" s="48">
        <f t="shared" si="5"/>
        <v>2.3213277201136724</v>
      </c>
      <c r="I17" s="48">
        <f>G17/G$12*100</f>
        <v>7.905824737371525</v>
      </c>
      <c r="J17" s="48"/>
      <c r="K17" s="48">
        <f t="shared" si="1"/>
        <v>6459.455987000001</v>
      </c>
      <c r="L17" s="49">
        <f t="shared" si="2"/>
        <v>0.21319203106603135</v>
      </c>
    </row>
    <row r="18" spans="1:12" ht="31.5" customHeight="1">
      <c r="A18" s="50" t="s">
        <v>17</v>
      </c>
      <c r="B18" s="48">
        <v>4600.1720000000005</v>
      </c>
      <c r="C18" s="48">
        <f t="shared" si="4"/>
        <v>0.3282682484989069</v>
      </c>
      <c r="D18" s="48">
        <f t="shared" si="3"/>
        <v>1.1058171115292772</v>
      </c>
      <c r="E18" s="48"/>
      <c r="F18" s="48"/>
      <c r="G18" s="48">
        <v>5308.234</v>
      </c>
      <c r="H18" s="48">
        <f t="shared" si="5"/>
        <v>0.33522159772655513</v>
      </c>
      <c r="I18" s="48">
        <f t="shared" si="0"/>
        <v>1.1416755923106061</v>
      </c>
      <c r="J18" s="48"/>
      <c r="K18" s="48">
        <f t="shared" si="1"/>
        <v>708.0619999999999</v>
      </c>
      <c r="L18" s="49">
        <f t="shared" si="2"/>
        <v>0.15392076644090702</v>
      </c>
    </row>
    <row r="19" spans="1:12" ht="24" customHeight="1">
      <c r="A19" s="46" t="s">
        <v>18</v>
      </c>
      <c r="B19" s="42">
        <v>6593.09</v>
      </c>
      <c r="C19" s="42">
        <f t="shared" si="4"/>
        <v>0.4704828659658069</v>
      </c>
      <c r="D19" s="42">
        <f t="shared" si="3"/>
        <v>1.5848867694191786</v>
      </c>
      <c r="E19" s="42"/>
      <c r="F19" s="42"/>
      <c r="G19" s="42">
        <v>6991.2300000000005</v>
      </c>
      <c r="H19" s="42">
        <f t="shared" si="5"/>
        <v>0.4415048942216609</v>
      </c>
      <c r="I19" s="42">
        <f t="shared" si="0"/>
        <v>1.5036482286255048</v>
      </c>
      <c r="J19" s="42"/>
      <c r="K19" s="42">
        <f t="shared" si="1"/>
        <v>398.1400000000003</v>
      </c>
      <c r="L19" s="43">
        <f t="shared" si="2"/>
        <v>0.0603874662715056</v>
      </c>
    </row>
    <row r="20" spans="1:12" ht="23.25" customHeight="1">
      <c r="A20" s="51" t="s">
        <v>19</v>
      </c>
      <c r="B20" s="41">
        <f>B21+B22+B23+B24</f>
        <v>139801.56174000003</v>
      </c>
      <c r="C20" s="42">
        <f>B20/$B$10*100</f>
        <v>9.976238673206481</v>
      </c>
      <c r="D20" s="42">
        <f t="shared" si="3"/>
        <v>33.60634323903731</v>
      </c>
      <c r="E20" s="42"/>
      <c r="F20" s="42"/>
      <c r="G20" s="41">
        <f>G21+G22+G23+G24</f>
        <v>151020.78137699998</v>
      </c>
      <c r="H20" s="42">
        <f>G20/$G$10*100</f>
        <v>9.537150702683926</v>
      </c>
      <c r="I20" s="42">
        <f t="shared" si="0"/>
        <v>32.480998394154625</v>
      </c>
      <c r="J20" s="42"/>
      <c r="K20" s="42">
        <f t="shared" si="1"/>
        <v>11219.219636999944</v>
      </c>
      <c r="L20" s="43">
        <f t="shared" si="2"/>
        <v>0.08025103222999186</v>
      </c>
    </row>
    <row r="21" spans="1:12" ht="20.25" customHeight="1">
      <c r="A21" s="47" t="s">
        <v>20</v>
      </c>
      <c r="B21" s="34">
        <v>85798.45200000002</v>
      </c>
      <c r="C21" s="48">
        <f t="shared" si="4"/>
        <v>6.122577060587634</v>
      </c>
      <c r="D21" s="48">
        <f t="shared" si="3"/>
        <v>20.62474976247048</v>
      </c>
      <c r="E21" s="48"/>
      <c r="F21" s="48"/>
      <c r="G21" s="48">
        <v>94391.37</v>
      </c>
      <c r="H21" s="48">
        <f t="shared" si="5"/>
        <v>5.960932743921692</v>
      </c>
      <c r="I21" s="48">
        <f>G21/G$12*100</f>
        <v>20.30135130699957</v>
      </c>
      <c r="J21" s="48"/>
      <c r="K21" s="48">
        <f t="shared" si="1"/>
        <v>8592.917999999976</v>
      </c>
      <c r="L21" s="49">
        <f t="shared" si="2"/>
        <v>0.10015236638535119</v>
      </c>
    </row>
    <row r="22" spans="1:12" ht="18" customHeight="1">
      <c r="A22" s="47" t="s">
        <v>21</v>
      </c>
      <c r="B22" s="34">
        <v>32447.299</v>
      </c>
      <c r="C22" s="48">
        <f t="shared" si="4"/>
        <v>2.315439077332398</v>
      </c>
      <c r="D22" s="48">
        <f t="shared" si="3"/>
        <v>7.799877582209273</v>
      </c>
      <c r="E22" s="48"/>
      <c r="F22" s="48"/>
      <c r="G22" s="48">
        <v>33636.363</v>
      </c>
      <c r="H22" s="48">
        <f t="shared" si="5"/>
        <v>2.1241782759709507</v>
      </c>
      <c r="I22" s="48">
        <f t="shared" si="0"/>
        <v>7.23438617272704</v>
      </c>
      <c r="J22" s="48"/>
      <c r="K22" s="48">
        <f t="shared" si="1"/>
        <v>1189.0639999999985</v>
      </c>
      <c r="L22" s="49">
        <f t="shared" si="2"/>
        <v>0.03664600865545076</v>
      </c>
    </row>
    <row r="23" spans="1:12" s="53" customFormat="1" ht="23.25" customHeight="1">
      <c r="A23" s="52" t="s">
        <v>22</v>
      </c>
      <c r="B23" s="34">
        <v>16178.91174</v>
      </c>
      <c r="C23" s="48">
        <f t="shared" si="4"/>
        <v>1.1545270523598252</v>
      </c>
      <c r="D23" s="48">
        <f t="shared" si="3"/>
        <v>3.8891844583232777</v>
      </c>
      <c r="E23" s="48"/>
      <c r="F23" s="48"/>
      <c r="G23" s="48">
        <v>16573.153377</v>
      </c>
      <c r="H23" s="48">
        <f t="shared" si="5"/>
        <v>1.0466153064098516</v>
      </c>
      <c r="I23" s="48">
        <f t="shared" si="0"/>
        <v>3.5644933320838894</v>
      </c>
      <c r="J23" s="48"/>
      <c r="K23" s="48">
        <f t="shared" si="1"/>
        <v>394.2416369999992</v>
      </c>
      <c r="L23" s="49">
        <f t="shared" si="2"/>
        <v>0.02436762393760361</v>
      </c>
    </row>
    <row r="24" spans="1:12" ht="49.5" customHeight="1">
      <c r="A24" s="52" t="s">
        <v>23</v>
      </c>
      <c r="B24" s="34">
        <v>5376.899</v>
      </c>
      <c r="C24" s="48">
        <f t="shared" si="4"/>
        <v>0.38369548292662187</v>
      </c>
      <c r="D24" s="48">
        <f t="shared" si="3"/>
        <v>1.2925314360342741</v>
      </c>
      <c r="E24" s="48"/>
      <c r="F24" s="48"/>
      <c r="G24" s="48">
        <v>6419.895</v>
      </c>
      <c r="H24" s="48">
        <f t="shared" si="5"/>
        <v>0.4054243763814335</v>
      </c>
      <c r="I24" s="48">
        <f t="shared" si="0"/>
        <v>1.3807675823441277</v>
      </c>
      <c r="J24" s="48"/>
      <c r="K24" s="48">
        <f t="shared" si="1"/>
        <v>1042.996</v>
      </c>
      <c r="L24" s="49">
        <f t="shared" si="2"/>
        <v>0.1939772348336839</v>
      </c>
    </row>
    <row r="25" spans="1:12" s="44" customFormat="1" ht="35.25" customHeight="1">
      <c r="A25" s="51" t="s">
        <v>24</v>
      </c>
      <c r="B25" s="54">
        <v>1804.745</v>
      </c>
      <c r="C25" s="42">
        <f t="shared" si="4"/>
        <v>0.12878659322676622</v>
      </c>
      <c r="D25" s="42">
        <f t="shared" si="3"/>
        <v>0.4338354963568547</v>
      </c>
      <c r="E25" s="42"/>
      <c r="F25" s="42"/>
      <c r="G25" s="42">
        <v>1592.985</v>
      </c>
      <c r="H25" s="42">
        <f t="shared" si="5"/>
        <v>0.10059898958004419</v>
      </c>
      <c r="I25" s="42">
        <f t="shared" si="0"/>
        <v>0.34261339899803034</v>
      </c>
      <c r="J25" s="42"/>
      <c r="K25" s="42">
        <f t="shared" si="1"/>
        <v>-211.76</v>
      </c>
      <c r="L25" s="43">
        <f t="shared" si="2"/>
        <v>-0.11733513598874079</v>
      </c>
    </row>
    <row r="26" spans="1:12" s="44" customFormat="1" ht="17.25" customHeight="1">
      <c r="A26" s="55" t="s">
        <v>25</v>
      </c>
      <c r="B26" s="54">
        <v>1207.649</v>
      </c>
      <c r="C26" s="42">
        <f t="shared" si="4"/>
        <v>0.08617782596638915</v>
      </c>
      <c r="D26" s="42">
        <f t="shared" si="3"/>
        <v>0.2903019558662632</v>
      </c>
      <c r="E26" s="42"/>
      <c r="F26" s="42"/>
      <c r="G26" s="42">
        <v>1264.516</v>
      </c>
      <c r="H26" s="42">
        <f t="shared" si="5"/>
        <v>0.0798557625513104</v>
      </c>
      <c r="I26" s="42">
        <f t="shared" si="0"/>
        <v>0.27196748547374483</v>
      </c>
      <c r="J26" s="42"/>
      <c r="K26" s="42">
        <f t="shared" si="1"/>
        <v>56.86700000000019</v>
      </c>
      <c r="L26" s="43">
        <f t="shared" si="2"/>
        <v>0.047089013446788064</v>
      </c>
    </row>
    <row r="27" spans="1:12" s="44" customFormat="1" ht="18" customHeight="1">
      <c r="A27" s="56" t="s">
        <v>26</v>
      </c>
      <c r="B27" s="54">
        <v>127025.88466800001</v>
      </c>
      <c r="C27" s="42">
        <f>B27/$B$10*100</f>
        <v>9.064566427948458</v>
      </c>
      <c r="D27" s="42">
        <f t="shared" si="3"/>
        <v>30.535248871785413</v>
      </c>
      <c r="E27" s="42"/>
      <c r="F27" s="42"/>
      <c r="G27" s="42">
        <v>143505.137549</v>
      </c>
      <c r="H27" s="42">
        <f t="shared" si="5"/>
        <v>9.062528421155669</v>
      </c>
      <c r="I27" s="42">
        <f>G27/G$12*100</f>
        <v>30.86456115364725</v>
      </c>
      <c r="J27" s="42"/>
      <c r="K27" s="42">
        <f t="shared" si="1"/>
        <v>16479.252880999993</v>
      </c>
      <c r="L27" s="43">
        <f t="shared" si="2"/>
        <v>0.12973145531771602</v>
      </c>
    </row>
    <row r="28" spans="1:12" s="44" customFormat="1" ht="18.75" customHeight="1">
      <c r="A28" s="58" t="s">
        <v>27</v>
      </c>
      <c r="B28" s="54">
        <v>38580.23585777</v>
      </c>
      <c r="C28" s="42">
        <f t="shared" si="4"/>
        <v>2.753085417611533</v>
      </c>
      <c r="D28" s="42">
        <f t="shared" si="3"/>
        <v>9.274149961861744</v>
      </c>
      <c r="E28" s="42"/>
      <c r="F28" s="42"/>
      <c r="G28" s="42">
        <v>39924.03168222</v>
      </c>
      <c r="H28" s="42">
        <f t="shared" si="5"/>
        <v>2.521252395467003</v>
      </c>
      <c r="I28" s="42">
        <f>G28/G$12*100</f>
        <v>8.586715001302865</v>
      </c>
      <c r="J28" s="42"/>
      <c r="K28" s="42">
        <f t="shared" si="1"/>
        <v>1343.7958244499969</v>
      </c>
      <c r="L28" s="43">
        <f t="shared" si="2"/>
        <v>0.034831197751201914</v>
      </c>
    </row>
    <row r="29" spans="1:12" s="44" customFormat="1" ht="16.5" customHeight="1">
      <c r="A29" s="59" t="s">
        <v>28</v>
      </c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29</v>
      </c>
      <c r="B30" s="54">
        <v>1235.619</v>
      </c>
      <c r="C30" s="42">
        <f>B30/$B$10*100</f>
        <v>0.08817376501182363</v>
      </c>
      <c r="D30" s="42">
        <f t="shared" si="3"/>
        <v>0.2970255532903321</v>
      </c>
      <c r="E30" s="42"/>
      <c r="F30" s="42"/>
      <c r="G30" s="42">
        <v>1201.7085</v>
      </c>
      <c r="H30" s="42">
        <f>G30/$G$10*100</f>
        <v>0.07588939059046416</v>
      </c>
      <c r="I30" s="42">
        <f t="shared" si="0"/>
        <v>0.25845907763715575</v>
      </c>
      <c r="J30" s="42"/>
      <c r="K30" s="42">
        <f t="shared" si="1"/>
        <v>-33.910499999999956</v>
      </c>
      <c r="L30" s="43">
        <f>G30/B30-1</f>
        <v>-0.027444139334212192</v>
      </c>
    </row>
    <row r="31" spans="1:12" s="44" customFormat="1" ht="18" customHeight="1">
      <c r="A31" s="60" t="s">
        <v>30</v>
      </c>
      <c r="B31" s="54">
        <v>28.280251</v>
      </c>
      <c r="C31" s="42">
        <f>B31/$B$10*100</f>
        <v>0.002018078555079997</v>
      </c>
      <c r="D31" s="42">
        <f t="shared" si="3"/>
        <v>0.006798177432092311</v>
      </c>
      <c r="E31" s="42"/>
      <c r="F31" s="42"/>
      <c r="G31" s="42">
        <v>0.33887599999999996</v>
      </c>
      <c r="H31" s="42">
        <f>G31/$G$10*100</f>
        <v>2.1400442058730657E-05</v>
      </c>
      <c r="I31" s="42">
        <f t="shared" si="0"/>
        <v>7.288421309607845E-05</v>
      </c>
      <c r="J31" s="42"/>
      <c r="K31" s="42">
        <f t="shared" si="1"/>
        <v>-27.941375</v>
      </c>
      <c r="L31" s="61">
        <f>G31/B31-1</f>
        <v>-0.9880172209221199</v>
      </c>
    </row>
    <row r="32" spans="1:12" s="44" customFormat="1" ht="34.5" customHeight="1">
      <c r="A32" s="62" t="s">
        <v>31</v>
      </c>
      <c r="B32" s="54">
        <v>851.651259</v>
      </c>
      <c r="C32" s="42">
        <f>B32/$B$10*100</f>
        <v>0.06077382913591468</v>
      </c>
      <c r="D32" s="42">
        <f t="shared" si="3"/>
        <v>0.20472507011860694</v>
      </c>
      <c r="E32" s="42"/>
      <c r="F32" s="42"/>
      <c r="G32" s="42">
        <v>6070.101011</v>
      </c>
      <c r="H32" s="42">
        <f>G32/$G$10*100</f>
        <v>0.38333444970003155</v>
      </c>
      <c r="I32" s="42">
        <f t="shared" si="0"/>
        <v>1.3055351680273766</v>
      </c>
      <c r="J32" s="42"/>
      <c r="K32" s="42">
        <f t="shared" si="1"/>
        <v>5218.4497519999995</v>
      </c>
      <c r="L32" s="61">
        <f>G32/B32-1</f>
        <v>6.127449113534393</v>
      </c>
    </row>
    <row r="33" spans="1:12" s="44" customFormat="1" ht="16.5" customHeight="1">
      <c r="A33" s="63" t="s">
        <v>32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61"/>
    </row>
    <row r="34" spans="1:12" ht="18" customHeight="1">
      <c r="A34" s="60" t="s">
        <v>33</v>
      </c>
      <c r="B34" s="63">
        <v>108.053</v>
      </c>
      <c r="C34" s="63">
        <f>B34/$B$10*100</f>
        <v>0.007710661482886376</v>
      </c>
      <c r="D34" s="63">
        <f t="shared" si="3"/>
        <v>0.0259744323368937</v>
      </c>
      <c r="E34" s="63"/>
      <c r="F34" s="63"/>
      <c r="G34" s="63">
        <v>-217.959956</v>
      </c>
      <c r="H34" s="63">
        <f>G34/$G$10*100</f>
        <v>-0.013764443069150617</v>
      </c>
      <c r="I34" s="63">
        <f>G34/G$12*100</f>
        <v>-0.04687803172699124</v>
      </c>
      <c r="J34" s="63"/>
      <c r="K34" s="63">
        <f>G34-B34</f>
        <v>-326.01295600000003</v>
      </c>
      <c r="L34" s="61">
        <f>G34/B34-1</f>
        <v>-3.0171578392085365</v>
      </c>
    </row>
    <row r="35" spans="1:12" ht="18.75" customHeight="1">
      <c r="A35" s="64" t="s">
        <v>34</v>
      </c>
      <c r="B35" s="54">
        <v>877.984043</v>
      </c>
      <c r="C35" s="54">
        <f>B35/$B$10*100</f>
        <v>0.06265293645663661</v>
      </c>
      <c r="D35" s="54">
        <f>B35/B$12*100</f>
        <v>0.21105510367852692</v>
      </c>
      <c r="E35" s="41"/>
      <c r="F35" s="42"/>
      <c r="G35" s="54">
        <v>83.77099999999999</v>
      </c>
      <c r="H35" s="54">
        <f>G35/$G$10*100</f>
        <v>0.005290243132301862</v>
      </c>
      <c r="I35" s="54">
        <f>G35/G$12*100</f>
        <v>0.018017160894461655</v>
      </c>
      <c r="J35" s="54"/>
      <c r="K35" s="54">
        <f>G35-B35</f>
        <v>-794.2130430000001</v>
      </c>
      <c r="L35" s="43">
        <f>G35/B35-1</f>
        <v>-0.9045871042100477</v>
      </c>
    </row>
    <row r="36" spans="1:12" ht="48" customHeight="1">
      <c r="A36" s="66" t="s">
        <v>35</v>
      </c>
      <c r="B36" s="54">
        <v>37320.203450999994</v>
      </c>
      <c r="C36" s="54">
        <f>B36/$B$10*100</f>
        <v>2.6631695120275127</v>
      </c>
      <c r="D36" s="54">
        <f>B36/B$12*100</f>
        <v>8.971255766495203</v>
      </c>
      <c r="E36" s="54"/>
      <c r="F36" s="54"/>
      <c r="G36" s="54">
        <v>42271.863406</v>
      </c>
      <c r="H36" s="54">
        <f>G36/$G$10*100</f>
        <v>2.669520897126618</v>
      </c>
      <c r="I36" s="54">
        <f>G36/G$12*100</f>
        <v>9.09167807826823</v>
      </c>
      <c r="J36" s="54"/>
      <c r="K36" s="54">
        <f>G36-B36</f>
        <v>4951.659955000003</v>
      </c>
      <c r="L36" s="43">
        <f>G36/B36-1</f>
        <v>0.13268041160336508</v>
      </c>
    </row>
    <row r="37" spans="1:12" ht="31.5" customHeight="1">
      <c r="A37" s="66" t="s">
        <v>36</v>
      </c>
      <c r="B37" s="54">
        <v>109.26299999999998</v>
      </c>
      <c r="C37" s="54">
        <f>B37/$B$10*100</f>
        <v>0.00779700707619977</v>
      </c>
      <c r="D37" s="54">
        <f>B37/B$12*100</f>
        <v>0.026265299440330354</v>
      </c>
      <c r="E37" s="54"/>
      <c r="F37" s="54"/>
      <c r="G37" s="54">
        <v>1047.9080000000001</v>
      </c>
      <c r="H37" s="54">
        <f>G37/$G$10*100</f>
        <v>0.06617669718976951</v>
      </c>
      <c r="I37" s="54">
        <f>G37/G$12*100</f>
        <v>0.22538022750824901</v>
      </c>
      <c r="J37" s="54"/>
      <c r="K37" s="54">
        <f>G37-B37</f>
        <v>938.6450000000002</v>
      </c>
      <c r="L37" s="61">
        <f>G37/B37-1</f>
        <v>8.590694013526997</v>
      </c>
    </row>
    <row r="38" spans="1:12" ht="8.25" customHeight="1">
      <c r="A38" s="67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5"/>
    </row>
    <row r="39" spans="1:12" s="44" customFormat="1" ht="33" customHeight="1">
      <c r="A39" s="36" t="s">
        <v>37</v>
      </c>
      <c r="B39" s="68">
        <f>B40+B54+B55+B56</f>
        <v>474698.62233824003</v>
      </c>
      <c r="C39" s="38">
        <f aca="true" t="shared" si="6" ref="C39:C55">B39/$B$10*100</f>
        <v>33.87449106681622</v>
      </c>
      <c r="D39" s="38">
        <f>B39/B$39*100</f>
        <v>100</v>
      </c>
      <c r="E39" s="38"/>
      <c r="F39" s="38"/>
      <c r="G39" s="68">
        <f>G40+G54+G55+G56</f>
        <v>538499.12797494</v>
      </c>
      <c r="H39" s="38">
        <f aca="true" t="shared" si="7" ref="H39:H50">G39/$G$10*100</f>
        <v>34.00689156772592</v>
      </c>
      <c r="I39" s="38">
        <f aca="true" t="shared" si="8" ref="I39:I50">G39/G$39*100</f>
        <v>100</v>
      </c>
      <c r="J39" s="38"/>
      <c r="K39" s="38">
        <f aca="true" t="shared" si="9" ref="K39:K56">G39-B39</f>
        <v>63800.50563669996</v>
      </c>
      <c r="L39" s="39">
        <f aca="true" t="shared" si="10" ref="L39:L53">G39/B39-1</f>
        <v>0.1344021293393174</v>
      </c>
    </row>
    <row r="40" spans="1:12" s="44" customFormat="1" ht="19.5" customHeight="1">
      <c r="A40" s="69" t="s">
        <v>38</v>
      </c>
      <c r="B40" s="57">
        <f>B41+B42+B43+B44++B45+B46+B47+B48+B49+B50+B51+B52+B53</f>
        <v>447999.4689249701</v>
      </c>
      <c r="C40" s="42">
        <f t="shared" si="6"/>
        <v>31.96923962678795</v>
      </c>
      <c r="D40" s="42">
        <f aca="true" t="shared" si="11" ref="D40:D55">B40/B$39*100</f>
        <v>94.3755570046197</v>
      </c>
      <c r="E40" s="42"/>
      <c r="F40" s="42"/>
      <c r="G40" s="57">
        <f>G41+G42+G43+G44++G45+G46+G47+G48+G49+G50+G51+G52+G53</f>
        <v>507706.44635794</v>
      </c>
      <c r="H40" s="42">
        <f t="shared" si="7"/>
        <v>32.06229531783644</v>
      </c>
      <c r="I40" s="42">
        <f t="shared" si="8"/>
        <v>94.28175831355607</v>
      </c>
      <c r="J40" s="42"/>
      <c r="K40" s="42">
        <f t="shared" si="9"/>
        <v>59706.9774329699</v>
      </c>
      <c r="L40" s="43">
        <f t="shared" si="10"/>
        <v>0.13327466118708609</v>
      </c>
    </row>
    <row r="41" spans="1:12" ht="19.5" customHeight="1">
      <c r="A41" s="70" t="s">
        <v>39</v>
      </c>
      <c r="B41" s="63">
        <v>107341.43636999998</v>
      </c>
      <c r="C41" s="63">
        <f t="shared" si="6"/>
        <v>7.659884306181758</v>
      </c>
      <c r="D41" s="63">
        <f t="shared" si="11"/>
        <v>22.612544321545407</v>
      </c>
      <c r="E41" s="63"/>
      <c r="F41" s="63"/>
      <c r="G41" s="71">
        <v>119599.58560999998</v>
      </c>
      <c r="H41" s="63">
        <f t="shared" si="7"/>
        <v>7.552863000315754</v>
      </c>
      <c r="I41" s="63">
        <f t="shared" si="8"/>
        <v>22.20980116713685</v>
      </c>
      <c r="J41" s="63"/>
      <c r="K41" s="63">
        <f t="shared" si="9"/>
        <v>12258.149239999999</v>
      </c>
      <c r="L41" s="72">
        <f t="shared" si="10"/>
        <v>0.11419773811994505</v>
      </c>
    </row>
    <row r="42" spans="1:12" ht="19.5" customHeight="1">
      <c r="A42" s="70" t="s">
        <v>40</v>
      </c>
      <c r="B42" s="63">
        <v>62228.892358</v>
      </c>
      <c r="C42" s="63">
        <f t="shared" si="6"/>
        <v>4.4406534147826795</v>
      </c>
      <c r="D42" s="63">
        <f t="shared" si="11"/>
        <v>13.10913691964744</v>
      </c>
      <c r="E42" s="63"/>
      <c r="F42" s="63"/>
      <c r="G42" s="71">
        <v>68686.443471</v>
      </c>
      <c r="H42" s="63">
        <f t="shared" si="7"/>
        <v>4.3376345734764765</v>
      </c>
      <c r="I42" s="63">
        <f t="shared" si="8"/>
        <v>12.755163361043817</v>
      </c>
      <c r="J42" s="63"/>
      <c r="K42" s="63">
        <f t="shared" si="9"/>
        <v>6457.551113000009</v>
      </c>
      <c r="L42" s="72">
        <f t="shared" si="10"/>
        <v>0.10377094735753944</v>
      </c>
    </row>
    <row r="43" spans="1:12" ht="19.5" customHeight="1">
      <c r="A43" s="70" t="s">
        <v>41</v>
      </c>
      <c r="B43" s="63">
        <v>27183.663018969997</v>
      </c>
      <c r="C43" s="63">
        <f t="shared" si="6"/>
        <v>1.9398260428135705</v>
      </c>
      <c r="D43" s="63">
        <f t="shared" si="11"/>
        <v>5.7265097768918</v>
      </c>
      <c r="E43" s="63"/>
      <c r="F43" s="63"/>
      <c r="G43" s="71">
        <v>30058.889390940007</v>
      </c>
      <c r="H43" s="63">
        <f t="shared" si="7"/>
        <v>1.8982563556008845</v>
      </c>
      <c r="I43" s="63">
        <f t="shared" si="8"/>
        <v>5.581975499937829</v>
      </c>
      <c r="J43" s="63"/>
      <c r="K43" s="63">
        <f t="shared" si="9"/>
        <v>2875.2263719700095</v>
      </c>
      <c r="L43" s="72">
        <f t="shared" si="10"/>
        <v>0.10577038017148555</v>
      </c>
    </row>
    <row r="44" spans="1:12" ht="19.5" customHeight="1">
      <c r="A44" s="70" t="s">
        <v>42</v>
      </c>
      <c r="B44" s="63">
        <v>14713.381000000001</v>
      </c>
      <c r="C44" s="63">
        <f t="shared" si="6"/>
        <v>1.049946786852121</v>
      </c>
      <c r="D44" s="63">
        <f t="shared" si="11"/>
        <v>3.0995204762815134</v>
      </c>
      <c r="E44" s="63"/>
      <c r="F44" s="63"/>
      <c r="G44" s="71">
        <v>16185.765</v>
      </c>
      <c r="H44" s="63">
        <f t="shared" si="7"/>
        <v>1.0221512472371328</v>
      </c>
      <c r="I44" s="63">
        <f t="shared" si="8"/>
        <v>3.0057179592597656</v>
      </c>
      <c r="J44" s="63"/>
      <c r="K44" s="63">
        <f t="shared" si="9"/>
        <v>1472.3839999999982</v>
      </c>
      <c r="L44" s="72">
        <f t="shared" si="10"/>
        <v>0.1000710849532136</v>
      </c>
    </row>
    <row r="45" spans="1:12" ht="31.5" customHeight="1">
      <c r="A45" s="73" t="s">
        <v>43</v>
      </c>
      <c r="B45" s="74">
        <v>1848.9739880000197</v>
      </c>
      <c r="C45" s="74">
        <f t="shared" si="6"/>
        <v>0.13194277356603304</v>
      </c>
      <c r="D45" s="74">
        <f>B45/B$39*100</f>
        <v>0.3895048144215086</v>
      </c>
      <c r="E45" s="74"/>
      <c r="F45" s="74"/>
      <c r="G45" s="75">
        <v>2379.2321569999986</v>
      </c>
      <c r="H45" s="74">
        <f t="shared" si="7"/>
        <v>0.15025147818124399</v>
      </c>
      <c r="I45" s="74">
        <f t="shared" si="8"/>
        <v>0.4418265570730358</v>
      </c>
      <c r="J45" s="74"/>
      <c r="K45" s="74">
        <f t="shared" si="9"/>
        <v>530.2581689999788</v>
      </c>
      <c r="L45" s="76">
        <f t="shared" si="10"/>
        <v>0.2867850886174679</v>
      </c>
    </row>
    <row r="46" spans="1:12" ht="18" customHeight="1">
      <c r="A46" s="70" t="s">
        <v>44</v>
      </c>
      <c r="B46" s="74">
        <v>23019.023087</v>
      </c>
      <c r="C46" s="77">
        <f t="shared" si="6"/>
        <v>1.6426373602824829</v>
      </c>
      <c r="D46" s="77">
        <f t="shared" si="11"/>
        <v>4.849186832187204</v>
      </c>
      <c r="E46" s="77"/>
      <c r="F46" s="77"/>
      <c r="G46" s="78">
        <v>24801.188406999994</v>
      </c>
      <c r="H46" s="77">
        <f t="shared" si="7"/>
        <v>1.5662259808651717</v>
      </c>
      <c r="I46" s="77">
        <f t="shared" si="8"/>
        <v>4.605613476156671</v>
      </c>
      <c r="J46" s="77"/>
      <c r="K46" s="77">
        <f t="shared" si="9"/>
        <v>1782.1653199999928</v>
      </c>
      <c r="L46" s="79">
        <f t="shared" si="10"/>
        <v>0.07742141416098902</v>
      </c>
    </row>
    <row r="47" spans="1:12" ht="33" customHeight="1">
      <c r="A47" s="73" t="s">
        <v>45</v>
      </c>
      <c r="B47" s="74">
        <v>1062.795327</v>
      </c>
      <c r="C47" s="74">
        <f t="shared" si="6"/>
        <v>0.07584106866158766</v>
      </c>
      <c r="D47" s="74">
        <f t="shared" si="11"/>
        <v>0.2238884372077911</v>
      </c>
      <c r="E47" s="74"/>
      <c r="F47" s="74"/>
      <c r="G47" s="75">
        <v>6926.043968000002</v>
      </c>
      <c r="H47" s="74">
        <f t="shared" si="7"/>
        <v>0.43738831499842135</v>
      </c>
      <c r="I47" s="74">
        <f t="shared" si="8"/>
        <v>1.28617552159199</v>
      </c>
      <c r="J47" s="74"/>
      <c r="K47" s="74">
        <f t="shared" si="9"/>
        <v>5863.248641000002</v>
      </c>
      <c r="L47" s="80">
        <f t="shared" si="10"/>
        <v>5.516818235878451</v>
      </c>
    </row>
    <row r="48" spans="1:12" ht="21" customHeight="1">
      <c r="A48" s="73" t="s">
        <v>46</v>
      </c>
      <c r="B48" s="78">
        <v>160806.837668</v>
      </c>
      <c r="C48" s="77">
        <f>B48/$B$10*100</f>
        <v>11.475175047350925</v>
      </c>
      <c r="D48" s="77">
        <f t="shared" si="11"/>
        <v>33.875564431998555</v>
      </c>
      <c r="E48" s="77"/>
      <c r="F48" s="77"/>
      <c r="G48" s="78">
        <v>176705.02796</v>
      </c>
      <c r="H48" s="77">
        <f>G48/$G$10*100</f>
        <v>11.159142908746448</v>
      </c>
      <c r="I48" s="77">
        <f t="shared" si="8"/>
        <v>32.814357309084315</v>
      </c>
      <c r="J48" s="77"/>
      <c r="K48" s="77">
        <f t="shared" si="9"/>
        <v>15898.190292000014</v>
      </c>
      <c r="L48" s="79">
        <f t="shared" si="10"/>
        <v>0.09886513858834323</v>
      </c>
    </row>
    <row r="49" spans="1:12" ht="48" customHeight="1">
      <c r="A49" s="73" t="s">
        <v>47</v>
      </c>
      <c r="B49" s="81">
        <v>40459.56388100001</v>
      </c>
      <c r="C49" s="82">
        <f>B49/$B$10*100</f>
        <v>2.8871942549638376</v>
      </c>
      <c r="D49" s="82">
        <f>B49/B$39*100</f>
        <v>8.523210722986068</v>
      </c>
      <c r="E49" s="82"/>
      <c r="F49" s="83"/>
      <c r="G49" s="82">
        <v>48943.64409400002</v>
      </c>
      <c r="H49" s="74">
        <f t="shared" si="7"/>
        <v>3.0908521688664363</v>
      </c>
      <c r="I49" s="74">
        <f t="shared" si="8"/>
        <v>9.088899415316732</v>
      </c>
      <c r="J49" s="84"/>
      <c r="K49" s="74">
        <f t="shared" si="9"/>
        <v>8484.080213000008</v>
      </c>
      <c r="L49" s="76">
        <f t="shared" si="10"/>
        <v>0.20969282412320234</v>
      </c>
    </row>
    <row r="50" spans="1:12" ht="21" customHeight="1">
      <c r="A50" s="73" t="s">
        <v>48</v>
      </c>
      <c r="B50" s="74">
        <v>8607.651</v>
      </c>
      <c r="C50" s="74">
        <f t="shared" si="6"/>
        <v>0.6142419277931052</v>
      </c>
      <c r="D50" s="74">
        <f t="shared" si="11"/>
        <v>1.8132875460225657</v>
      </c>
      <c r="E50" s="74"/>
      <c r="F50" s="74"/>
      <c r="G50" s="75">
        <v>9069.033000000001</v>
      </c>
      <c r="H50" s="74">
        <f t="shared" si="7"/>
        <v>0.5727207451847175</v>
      </c>
      <c r="I50" s="74">
        <f t="shared" si="8"/>
        <v>1.6841314180219145</v>
      </c>
      <c r="J50" s="74"/>
      <c r="K50" s="74">
        <f t="shared" si="9"/>
        <v>461.3820000000014</v>
      </c>
      <c r="L50" s="76">
        <f t="shared" si="10"/>
        <v>0.05360138323452035</v>
      </c>
    </row>
    <row r="51" spans="1:12" ht="48" customHeight="1">
      <c r="A51" s="73" t="s">
        <v>49</v>
      </c>
      <c r="B51" s="74">
        <v>150.181485</v>
      </c>
      <c r="C51" s="74">
        <f>B51/$B$10*100</f>
        <v>0.010716949939679398</v>
      </c>
      <c r="D51" s="74">
        <f>B51/B$39*100</f>
        <v>0.03163722790267342</v>
      </c>
      <c r="E51" s="74"/>
      <c r="F51" s="74"/>
      <c r="G51" s="75">
        <v>1259.4290000000003</v>
      </c>
      <c r="H51" s="74">
        <f>G51/$G$10*100</f>
        <v>0.07953451215661511</v>
      </c>
      <c r="I51" s="74">
        <f>G51/G$39*100</f>
        <v>0.23387763035683318</v>
      </c>
      <c r="J51" s="74"/>
      <c r="K51" s="74">
        <f t="shared" si="9"/>
        <v>1109.2475150000002</v>
      </c>
      <c r="L51" s="80">
        <f t="shared" si="10"/>
        <v>7.386047055001489</v>
      </c>
    </row>
    <row r="52" spans="1:12" ht="35.25" customHeight="1">
      <c r="A52" s="73" t="s">
        <v>50</v>
      </c>
      <c r="B52" s="74">
        <v>60.962042</v>
      </c>
      <c r="C52" s="74">
        <f>B52/$B$10*100</f>
        <v>0.004350250980236565</v>
      </c>
      <c r="D52" s="74">
        <f>B52/B$39*100</f>
        <v>0.01284226225467373</v>
      </c>
      <c r="E52" s="48"/>
      <c r="F52" s="48"/>
      <c r="G52" s="75">
        <v>2370.60406</v>
      </c>
      <c r="H52" s="74">
        <f>G52/$G$10*100</f>
        <v>0.1497066030944111</v>
      </c>
      <c r="I52" s="74">
        <f>G52/G$39*100</f>
        <v>0.4402243080531637</v>
      </c>
      <c r="J52" s="74"/>
      <c r="K52" s="74">
        <f t="shared" si="9"/>
        <v>2309.642018</v>
      </c>
      <c r="L52" s="80">
        <f t="shared" si="10"/>
        <v>37.88655927896904</v>
      </c>
    </row>
    <row r="53" spans="1:12" ht="38.25" customHeight="1">
      <c r="A53" s="73" t="s">
        <v>51</v>
      </c>
      <c r="B53" s="81">
        <v>516.1077</v>
      </c>
      <c r="C53" s="82">
        <f>B53/$B$10*100</f>
        <v>0.03682944261992797</v>
      </c>
      <c r="D53" s="82">
        <f t="shared" si="11"/>
        <v>0.10872323527247453</v>
      </c>
      <c r="E53" s="82"/>
      <c r="F53" s="63"/>
      <c r="G53" s="82">
        <v>721.5602399999999</v>
      </c>
      <c r="H53" s="74">
        <f>G53/$G$10*100</f>
        <v>0.04556742911272497</v>
      </c>
      <c r="I53" s="74">
        <f>G53/G$39*100</f>
        <v>0.13399469052317184</v>
      </c>
      <c r="J53" s="84"/>
      <c r="K53" s="74">
        <f t="shared" si="9"/>
        <v>205.45253999999989</v>
      </c>
      <c r="L53" s="76">
        <f t="shared" si="10"/>
        <v>0.3980807494249745</v>
      </c>
    </row>
    <row r="54" spans="1:12" s="44" customFormat="1" ht="19.5" customHeight="1">
      <c r="A54" s="69" t="s">
        <v>52</v>
      </c>
      <c r="B54" s="71">
        <v>28890.895699</v>
      </c>
      <c r="C54" s="63">
        <f>B54/$B$10*100</f>
        <v>2.061654157426142</v>
      </c>
      <c r="D54" s="63">
        <f>B54/B$39*100</f>
        <v>6.08615537089429</v>
      </c>
      <c r="E54" s="63"/>
      <c r="F54" s="63"/>
      <c r="G54" s="71">
        <v>32576.740750000008</v>
      </c>
      <c r="H54" s="63">
        <f>G54/$G$10*100</f>
        <v>2.0572618092832338</v>
      </c>
      <c r="I54" s="63">
        <f>G54/G$39*100</f>
        <v>6.049543826098085</v>
      </c>
      <c r="J54" s="63"/>
      <c r="K54" s="63">
        <f t="shared" si="9"/>
        <v>3685.8450510000075</v>
      </c>
      <c r="L54" s="72">
        <f>G54/B54-1</f>
        <v>0.12757808166977624</v>
      </c>
    </row>
    <row r="55" spans="1:12" ht="19.5" customHeight="1">
      <c r="A55" s="69" t="s">
        <v>32</v>
      </c>
      <c r="B55" s="74">
        <v>0</v>
      </c>
      <c r="C55" s="63">
        <f t="shared" si="6"/>
        <v>0</v>
      </c>
      <c r="D55" s="63">
        <f t="shared" si="11"/>
        <v>0</v>
      </c>
      <c r="E55" s="63"/>
      <c r="F55" s="63"/>
      <c r="G55" s="71">
        <v>0</v>
      </c>
      <c r="H55" s="63">
        <f>G55/$G$10*100</f>
        <v>0</v>
      </c>
      <c r="I55" s="63">
        <f>G55/G$39*100</f>
        <v>0</v>
      </c>
      <c r="J55" s="63"/>
      <c r="K55" s="63">
        <f t="shared" si="9"/>
        <v>0</v>
      </c>
      <c r="L55" s="72"/>
    </row>
    <row r="56" spans="1:12" s="44" customFormat="1" ht="32.25" customHeight="1">
      <c r="A56" s="86" t="s">
        <v>53</v>
      </c>
      <c r="B56" s="77">
        <v>-2191.74228573</v>
      </c>
      <c r="C56" s="63">
        <f>B56/$B$10*100</f>
        <v>-0.15640271739786638</v>
      </c>
      <c r="D56" s="63">
        <f>B56/B$39*100</f>
        <v>-0.46171237551397476</v>
      </c>
      <c r="E56" s="63"/>
      <c r="F56" s="63"/>
      <c r="G56" s="71">
        <v>-1784.0591330000002</v>
      </c>
      <c r="H56" s="63">
        <f>G56/$G$10*100</f>
        <v>-0.11266555939374805</v>
      </c>
      <c r="I56" s="63">
        <f>G56/G$39*100</f>
        <v>-0.3313021396541657</v>
      </c>
      <c r="J56" s="63"/>
      <c r="K56" s="63">
        <f t="shared" si="9"/>
        <v>407.6831527299996</v>
      </c>
      <c r="L56" s="72">
        <f>G56/B56-1</f>
        <v>-0.18600870886342058</v>
      </c>
    </row>
    <row r="57" spans="1:12" s="44" customFormat="1" ht="7.5" customHeight="1">
      <c r="A57" s="87"/>
      <c r="B57" s="88"/>
      <c r="C57" s="42"/>
      <c r="D57" s="42"/>
      <c r="E57" s="42"/>
      <c r="F57" s="42"/>
      <c r="G57" s="57"/>
      <c r="H57" s="42"/>
      <c r="I57" s="42"/>
      <c r="J57" s="42"/>
      <c r="K57" s="63"/>
      <c r="L57" s="72"/>
    </row>
    <row r="58" spans="1:12" s="29" customFormat="1" ht="21" customHeight="1" thickBot="1">
      <c r="A58" s="89" t="s">
        <v>54</v>
      </c>
      <c r="B58" s="90">
        <f>B12-B39</f>
        <v>-58701.08060747001</v>
      </c>
      <c r="C58" s="91">
        <f>B58/$B$10*100</f>
        <v>-4.188908787759964</v>
      </c>
      <c r="D58" s="90">
        <v>0</v>
      </c>
      <c r="E58" s="90"/>
      <c r="F58" s="92"/>
      <c r="G58" s="90">
        <f>G12-G39</f>
        <v>-73547.96008171997</v>
      </c>
      <c r="H58" s="91">
        <f>G58/$G$10*100</f>
        <v>-4.644645410907482</v>
      </c>
      <c r="I58" s="93">
        <v>0</v>
      </c>
      <c r="J58" s="92"/>
      <c r="K58" s="90">
        <f>G58-B58</f>
        <v>-14846.87947424996</v>
      </c>
      <c r="L58" s="94"/>
    </row>
    <row r="59" spans="1:12" s="29" customFormat="1" ht="12.75" customHeight="1">
      <c r="A59" s="95"/>
      <c r="B59" s="63"/>
      <c r="C59" s="96"/>
      <c r="D59" s="63"/>
      <c r="E59" s="63"/>
      <c r="F59" s="85"/>
      <c r="G59" s="63"/>
      <c r="H59" s="96"/>
      <c r="I59" s="77"/>
      <c r="J59" s="85"/>
      <c r="K59" s="63"/>
      <c r="L59" s="43"/>
    </row>
    <row r="60" spans="7:11" ht="19.5" customHeight="1">
      <c r="G60" s="97"/>
      <c r="H60" s="97"/>
      <c r="I60" s="97"/>
      <c r="J60" s="97"/>
      <c r="K60" s="97"/>
    </row>
    <row r="61" spans="7:11" ht="19.5" customHeight="1">
      <c r="G61" s="97"/>
      <c r="H61" s="97"/>
      <c r="I61" s="97"/>
      <c r="J61" s="97"/>
      <c r="K61" s="97"/>
    </row>
    <row r="62" spans="7:11" ht="19.5" customHeight="1">
      <c r="G62" s="97"/>
      <c r="H62" s="97"/>
      <c r="I62" s="97"/>
      <c r="J62" s="97"/>
      <c r="K62" s="97"/>
    </row>
    <row r="63" spans="7:11" ht="19.5" customHeight="1">
      <c r="G63" s="97"/>
      <c r="H63" s="97"/>
      <c r="I63" s="97"/>
      <c r="J63" s="97"/>
      <c r="K63" s="97"/>
    </row>
    <row r="64" spans="7:11" ht="19.5" customHeight="1">
      <c r="G64" s="97"/>
      <c r="H64" s="97"/>
      <c r="I64" s="97"/>
      <c r="J64" s="97"/>
      <c r="K64" s="97"/>
    </row>
    <row r="65" spans="7:11" ht="19.5" customHeight="1">
      <c r="G65" s="97"/>
      <c r="H65" s="97"/>
      <c r="I65" s="97"/>
      <c r="J65" s="97"/>
      <c r="K65" s="97"/>
    </row>
    <row r="66" spans="7:11" ht="19.5" customHeight="1">
      <c r="G66" s="97"/>
      <c r="H66" s="97"/>
      <c r="I66" s="97"/>
      <c r="J66" s="97"/>
      <c r="K66" s="97"/>
    </row>
    <row r="67" spans="7:11" ht="19.5" customHeight="1">
      <c r="G67" s="97"/>
      <c r="H67" s="97"/>
      <c r="I67" s="97"/>
      <c r="J67" s="97"/>
      <c r="K67" s="97"/>
    </row>
    <row r="68" spans="7:11" ht="19.5" customHeight="1">
      <c r="G68" s="97"/>
      <c r="H68" s="97"/>
      <c r="I68" s="97"/>
      <c r="J68" s="97"/>
      <c r="K68" s="97"/>
    </row>
    <row r="69" spans="7:11" ht="19.5" customHeight="1">
      <c r="G69" s="97"/>
      <c r="H69" s="97"/>
      <c r="I69" s="97"/>
      <c r="J69" s="97"/>
      <c r="K69" s="97"/>
    </row>
    <row r="70" spans="7:11" ht="19.5" customHeight="1">
      <c r="G70" s="97"/>
      <c r="H70" s="97"/>
      <c r="I70" s="97"/>
      <c r="J70" s="97"/>
      <c r="K70" s="97"/>
    </row>
    <row r="71" spans="7:11" ht="19.5" customHeight="1">
      <c r="G71" s="97"/>
      <c r="H71" s="97"/>
      <c r="I71" s="97"/>
      <c r="J71" s="97"/>
      <c r="K71" s="97"/>
    </row>
    <row r="72" spans="7:11" ht="19.5" customHeight="1">
      <c r="G72" s="97"/>
      <c r="H72" s="97"/>
      <c r="I72" s="97"/>
      <c r="J72" s="97"/>
      <c r="K72" s="97"/>
    </row>
    <row r="73" spans="7:11" ht="19.5" customHeight="1">
      <c r="G73" s="97"/>
      <c r="H73" s="97"/>
      <c r="I73" s="97"/>
      <c r="J73" s="97"/>
      <c r="K73" s="97"/>
    </row>
    <row r="74" spans="7:11" ht="19.5" customHeight="1">
      <c r="G74" s="97"/>
      <c r="H74" s="97"/>
      <c r="I74" s="97"/>
      <c r="J74" s="97"/>
      <c r="K74" s="97"/>
    </row>
    <row r="75" spans="7:11" ht="19.5" customHeight="1">
      <c r="G75" s="97"/>
      <c r="H75" s="97"/>
      <c r="I75" s="97"/>
      <c r="J75" s="97"/>
      <c r="K75" s="97"/>
    </row>
    <row r="76" spans="7:11" ht="19.5" customHeight="1">
      <c r="G76" s="97"/>
      <c r="H76" s="97"/>
      <c r="I76" s="97"/>
      <c r="J76" s="97"/>
      <c r="K76" s="97"/>
    </row>
    <row r="77" spans="7:11" ht="19.5" customHeight="1">
      <c r="G77" s="97"/>
      <c r="H77" s="97"/>
      <c r="I77" s="97"/>
      <c r="J77" s="97"/>
      <c r="K77" s="97"/>
    </row>
    <row r="78" spans="7:11" ht="19.5" customHeight="1">
      <c r="G78" s="97"/>
      <c r="H78" s="97"/>
      <c r="I78" s="97"/>
      <c r="J78" s="97"/>
      <c r="K78" s="97"/>
    </row>
    <row r="79" spans="7:11" ht="19.5" customHeight="1">
      <c r="G79" s="97"/>
      <c r="H79" s="97"/>
      <c r="I79" s="97"/>
      <c r="J79" s="97"/>
      <c r="K79" s="97"/>
    </row>
    <row r="80" spans="7:11" ht="19.5" customHeight="1">
      <c r="G80" s="97"/>
      <c r="H80" s="97"/>
      <c r="I80" s="97"/>
      <c r="J80" s="97"/>
      <c r="K80" s="97"/>
    </row>
    <row r="81" spans="7:11" ht="19.5" customHeight="1">
      <c r="G81" s="97"/>
      <c r="H81" s="97"/>
      <c r="I81" s="97"/>
      <c r="J81" s="97"/>
      <c r="K81" s="97"/>
    </row>
    <row r="82" spans="7:11" ht="19.5" customHeight="1">
      <c r="G82" s="97"/>
      <c r="H82" s="97"/>
      <c r="I82" s="97"/>
      <c r="J82" s="97"/>
      <c r="K82" s="97"/>
    </row>
    <row r="83" spans="7:11" ht="19.5" customHeight="1">
      <c r="G83" s="97"/>
      <c r="H83" s="97"/>
      <c r="I83" s="97"/>
      <c r="J83" s="97"/>
      <c r="K83" s="97"/>
    </row>
    <row r="84" spans="7:11" ht="19.5" customHeight="1">
      <c r="G84" s="97"/>
      <c r="H84" s="97"/>
      <c r="I84" s="97"/>
      <c r="J84" s="97"/>
      <c r="K84" s="97"/>
    </row>
    <row r="85" spans="7:11" ht="19.5" customHeight="1">
      <c r="G85" s="97"/>
      <c r="H85" s="97"/>
      <c r="I85" s="97"/>
      <c r="J85" s="97"/>
      <c r="K85" s="97"/>
    </row>
    <row r="86" spans="7:11" ht="19.5" customHeight="1">
      <c r="G86" s="97"/>
      <c r="H86" s="97"/>
      <c r="I86" s="97"/>
      <c r="J86" s="97"/>
      <c r="K86" s="97"/>
    </row>
    <row r="87" spans="7:11" ht="19.5" customHeight="1">
      <c r="G87" s="97"/>
      <c r="H87" s="97"/>
      <c r="I87" s="97"/>
      <c r="J87" s="97"/>
      <c r="K87" s="97"/>
    </row>
    <row r="88" spans="7:11" ht="19.5" customHeight="1">
      <c r="G88" s="97"/>
      <c r="H88" s="97"/>
      <c r="I88" s="97"/>
      <c r="J88" s="97"/>
      <c r="K88" s="97"/>
    </row>
    <row r="89" spans="7:11" ht="19.5" customHeight="1">
      <c r="G89" s="97"/>
      <c r="H89" s="97"/>
      <c r="I89" s="97"/>
      <c r="J89" s="97"/>
      <c r="K89" s="97"/>
    </row>
    <row r="90" spans="7:11" ht="19.5" customHeight="1">
      <c r="G90" s="97"/>
      <c r="H90" s="97"/>
      <c r="I90" s="97"/>
      <c r="J90" s="97"/>
      <c r="K90" s="97"/>
    </row>
    <row r="91" spans="7:11" ht="19.5" customHeight="1">
      <c r="G91" s="97"/>
      <c r="H91" s="97"/>
      <c r="I91" s="97"/>
      <c r="J91" s="97"/>
      <c r="K91" s="97"/>
    </row>
    <row r="92" spans="7:11" ht="19.5" customHeight="1">
      <c r="G92" s="97"/>
      <c r="H92" s="97"/>
      <c r="I92" s="97"/>
      <c r="J92" s="97"/>
      <c r="K92" s="97"/>
    </row>
    <row r="93" spans="7:11" ht="19.5" customHeight="1">
      <c r="G93" s="97"/>
      <c r="H93" s="97"/>
      <c r="I93" s="97"/>
      <c r="J93" s="97"/>
      <c r="K93" s="97"/>
    </row>
    <row r="94" spans="7:11" ht="19.5" customHeight="1">
      <c r="G94" s="97"/>
      <c r="H94" s="97"/>
      <c r="I94" s="97"/>
      <c r="J94" s="97"/>
      <c r="K94" s="97"/>
    </row>
    <row r="95" spans="7:11" ht="19.5" customHeight="1">
      <c r="G95" s="97"/>
      <c r="H95" s="97"/>
      <c r="I95" s="97"/>
      <c r="J95" s="97"/>
      <c r="K95" s="97"/>
    </row>
    <row r="96" spans="7:11" ht="19.5" customHeight="1">
      <c r="G96" s="97"/>
      <c r="H96" s="97"/>
      <c r="I96" s="97"/>
      <c r="J96" s="97"/>
      <c r="K96" s="97"/>
    </row>
    <row r="97" spans="7:11" ht="19.5" customHeight="1">
      <c r="G97" s="97"/>
      <c r="H97" s="97"/>
      <c r="I97" s="97"/>
      <c r="J97" s="97"/>
      <c r="K97" s="97"/>
    </row>
    <row r="98" spans="7:11" ht="19.5" customHeight="1">
      <c r="G98" s="97"/>
      <c r="H98" s="97"/>
      <c r="I98" s="97"/>
      <c r="J98" s="97"/>
      <c r="K98" s="97"/>
    </row>
    <row r="99" spans="7:11" ht="19.5" customHeight="1">
      <c r="G99" s="97"/>
      <c r="H99" s="97"/>
      <c r="I99" s="97"/>
      <c r="J99" s="97"/>
      <c r="K99" s="97"/>
    </row>
    <row r="100" spans="7:11" ht="19.5" customHeight="1">
      <c r="G100" s="97"/>
      <c r="H100" s="97"/>
      <c r="I100" s="97"/>
      <c r="J100" s="97"/>
      <c r="K100" s="97"/>
    </row>
    <row r="101" spans="7:11" ht="19.5" customHeight="1">
      <c r="G101" s="97"/>
      <c r="H101" s="97"/>
      <c r="I101" s="97"/>
      <c r="J101" s="97"/>
      <c r="K101" s="97"/>
    </row>
    <row r="102" spans="7:11" ht="19.5" customHeight="1">
      <c r="G102" s="97"/>
      <c r="H102" s="97"/>
      <c r="I102" s="97"/>
      <c r="J102" s="97"/>
      <c r="K102" s="97"/>
    </row>
    <row r="103" spans="7:11" ht="19.5" customHeight="1">
      <c r="G103" s="97"/>
      <c r="H103" s="97"/>
      <c r="I103" s="97"/>
      <c r="J103" s="97"/>
      <c r="K103" s="97"/>
    </row>
    <row r="104" spans="7:11" ht="19.5" customHeight="1">
      <c r="G104" s="97"/>
      <c r="H104" s="97"/>
      <c r="I104" s="97"/>
      <c r="J104" s="97"/>
      <c r="K104" s="97"/>
    </row>
    <row r="105" spans="7:11" ht="19.5" customHeight="1">
      <c r="G105" s="97"/>
      <c r="H105" s="97"/>
      <c r="I105" s="97"/>
      <c r="J105" s="97"/>
      <c r="K105" s="97"/>
    </row>
    <row r="106" spans="7:11" ht="19.5" customHeight="1">
      <c r="G106" s="97"/>
      <c r="H106" s="97"/>
      <c r="I106" s="97"/>
      <c r="J106" s="97"/>
      <c r="K106" s="97"/>
    </row>
    <row r="107" spans="7:11" ht="19.5" customHeight="1">
      <c r="G107" s="97"/>
      <c r="H107" s="97"/>
      <c r="I107" s="97"/>
      <c r="J107" s="97"/>
      <c r="K107" s="97"/>
    </row>
    <row r="108" spans="7:11" ht="19.5" customHeight="1">
      <c r="G108" s="97"/>
      <c r="H108" s="97"/>
      <c r="I108" s="97"/>
      <c r="J108" s="97"/>
      <c r="K108" s="97"/>
    </row>
    <row r="109" spans="7:11" ht="19.5" customHeight="1">
      <c r="G109" s="97"/>
      <c r="H109" s="97"/>
      <c r="I109" s="97"/>
      <c r="J109" s="97"/>
      <c r="K109" s="97"/>
    </row>
    <row r="110" spans="7:11" ht="19.5" customHeight="1">
      <c r="G110" s="97"/>
      <c r="H110" s="97"/>
      <c r="I110" s="97"/>
      <c r="J110" s="97"/>
      <c r="K110" s="97"/>
    </row>
    <row r="111" spans="7:11" ht="19.5" customHeight="1">
      <c r="G111" s="97"/>
      <c r="H111" s="97"/>
      <c r="I111" s="97"/>
      <c r="J111" s="97"/>
      <c r="K111" s="97"/>
    </row>
    <row r="112" spans="7:11" ht="19.5" customHeight="1">
      <c r="G112" s="97"/>
      <c r="H112" s="97"/>
      <c r="I112" s="97"/>
      <c r="J112" s="97"/>
      <c r="K112" s="97"/>
    </row>
    <row r="113" spans="7:11" ht="19.5" customHeight="1">
      <c r="G113" s="97"/>
      <c r="H113" s="97"/>
      <c r="I113" s="97"/>
      <c r="J113" s="97"/>
      <c r="K113" s="97"/>
    </row>
    <row r="114" spans="7:11" ht="19.5" customHeight="1">
      <c r="G114" s="97"/>
      <c r="H114" s="97"/>
      <c r="I114" s="97"/>
      <c r="J114" s="97"/>
      <c r="K114" s="97"/>
    </row>
    <row r="115" spans="7:11" ht="19.5" customHeight="1">
      <c r="G115" s="97"/>
      <c r="H115" s="97"/>
      <c r="I115" s="97"/>
      <c r="J115" s="97"/>
      <c r="K115" s="97"/>
    </row>
    <row r="116" spans="7:11" ht="19.5" customHeight="1">
      <c r="G116" s="97"/>
      <c r="H116" s="97"/>
      <c r="I116" s="97"/>
      <c r="J116" s="97"/>
      <c r="K116" s="97"/>
    </row>
    <row r="117" spans="7:11" ht="19.5" customHeight="1">
      <c r="G117" s="97"/>
      <c r="H117" s="97"/>
      <c r="I117" s="97"/>
      <c r="J117" s="97"/>
      <c r="K117" s="97"/>
    </row>
    <row r="118" spans="7:11" ht="19.5" customHeight="1">
      <c r="G118" s="97"/>
      <c r="H118" s="97"/>
      <c r="I118" s="97"/>
      <c r="J118" s="97"/>
      <c r="K118" s="97"/>
    </row>
    <row r="119" spans="7:11" ht="19.5" customHeight="1">
      <c r="G119" s="97"/>
      <c r="H119" s="97"/>
      <c r="I119" s="97"/>
      <c r="J119" s="97"/>
      <c r="K119" s="97"/>
    </row>
    <row r="120" spans="7:11" ht="19.5" customHeight="1">
      <c r="G120" s="97"/>
      <c r="H120" s="97"/>
      <c r="I120" s="97"/>
      <c r="J120" s="97"/>
      <c r="K120" s="97"/>
    </row>
    <row r="121" spans="7:11" ht="19.5" customHeight="1">
      <c r="G121" s="97"/>
      <c r="H121" s="97"/>
      <c r="I121" s="97"/>
      <c r="J121" s="97"/>
      <c r="K121" s="97"/>
    </row>
    <row r="122" spans="7:11" ht="19.5" customHeight="1">
      <c r="G122" s="97"/>
      <c r="H122" s="97"/>
      <c r="I122" s="97"/>
      <c r="J122" s="97"/>
      <c r="K122" s="97"/>
    </row>
    <row r="123" spans="7:11" ht="19.5" customHeight="1">
      <c r="G123" s="97"/>
      <c r="H123" s="97"/>
      <c r="I123" s="97"/>
      <c r="J123" s="97"/>
      <c r="K123" s="97"/>
    </row>
    <row r="124" spans="7:11" ht="19.5" customHeight="1">
      <c r="G124" s="97"/>
      <c r="H124" s="97"/>
      <c r="I124" s="97"/>
      <c r="J124" s="97"/>
      <c r="K124" s="97"/>
    </row>
    <row r="125" spans="7:11" ht="19.5" customHeight="1">
      <c r="G125" s="97"/>
      <c r="H125" s="97"/>
      <c r="I125" s="97"/>
      <c r="J125" s="97"/>
      <c r="K125" s="97"/>
    </row>
    <row r="126" spans="7:11" ht="19.5" customHeight="1">
      <c r="G126" s="97"/>
      <c r="H126" s="97"/>
      <c r="I126" s="97"/>
      <c r="J126" s="97"/>
      <c r="K126" s="97"/>
    </row>
    <row r="127" spans="7:11" ht="19.5" customHeight="1">
      <c r="G127" s="97"/>
      <c r="H127" s="97"/>
      <c r="I127" s="97"/>
      <c r="J127" s="97"/>
      <c r="K127" s="97"/>
    </row>
    <row r="128" spans="7:11" ht="19.5" customHeight="1">
      <c r="G128" s="97"/>
      <c r="H128" s="97"/>
      <c r="I128" s="97"/>
      <c r="J128" s="97"/>
      <c r="K128" s="97"/>
    </row>
    <row r="129" spans="7:11" ht="19.5" customHeight="1">
      <c r="G129" s="97"/>
      <c r="H129" s="97"/>
      <c r="I129" s="97"/>
      <c r="J129" s="97"/>
      <c r="K129" s="97"/>
    </row>
    <row r="130" spans="7:11" ht="19.5" customHeight="1">
      <c r="G130" s="97"/>
      <c r="H130" s="97"/>
      <c r="I130" s="97"/>
      <c r="J130" s="97"/>
      <c r="K130" s="97"/>
    </row>
    <row r="131" spans="7:11" ht="19.5" customHeight="1">
      <c r="G131" s="97"/>
      <c r="H131" s="97"/>
      <c r="I131" s="97"/>
      <c r="J131" s="97"/>
      <c r="K131" s="97"/>
    </row>
    <row r="132" spans="7:11" ht="19.5" customHeight="1">
      <c r="G132" s="97"/>
      <c r="H132" s="97"/>
      <c r="I132" s="97"/>
      <c r="J132" s="97"/>
      <c r="K132" s="97"/>
    </row>
    <row r="133" spans="7:11" ht="19.5" customHeight="1">
      <c r="G133" s="97"/>
      <c r="H133" s="97"/>
      <c r="I133" s="97"/>
      <c r="J133" s="97"/>
      <c r="K133" s="97"/>
    </row>
    <row r="134" spans="7:11" ht="19.5" customHeight="1">
      <c r="G134" s="97"/>
      <c r="H134" s="97"/>
      <c r="I134" s="97"/>
      <c r="J134" s="97"/>
      <c r="K134" s="97"/>
    </row>
    <row r="135" spans="7:11" ht="19.5" customHeight="1">
      <c r="G135" s="97"/>
      <c r="H135" s="97"/>
      <c r="I135" s="97"/>
      <c r="J135" s="97"/>
      <c r="K135" s="97"/>
    </row>
    <row r="136" spans="7:11" ht="19.5" customHeight="1">
      <c r="G136" s="97"/>
      <c r="H136" s="97"/>
      <c r="I136" s="97"/>
      <c r="J136" s="97"/>
      <c r="K136" s="97"/>
    </row>
    <row r="137" spans="7:11" ht="19.5" customHeight="1">
      <c r="G137" s="97"/>
      <c r="H137" s="97"/>
      <c r="I137" s="97"/>
      <c r="J137" s="97"/>
      <c r="K137" s="97"/>
    </row>
    <row r="138" spans="7:11" ht="19.5" customHeight="1">
      <c r="G138" s="97"/>
      <c r="H138" s="97"/>
      <c r="I138" s="97"/>
      <c r="J138" s="97"/>
      <c r="K138" s="97"/>
    </row>
    <row r="139" spans="7:11" ht="19.5" customHeight="1">
      <c r="G139" s="97"/>
      <c r="H139" s="97"/>
      <c r="I139" s="97"/>
      <c r="J139" s="97"/>
      <c r="K139" s="97"/>
    </row>
    <row r="140" spans="7:11" ht="19.5" customHeight="1">
      <c r="G140" s="97"/>
      <c r="H140" s="97"/>
      <c r="I140" s="97"/>
      <c r="J140" s="97"/>
      <c r="K140" s="97"/>
    </row>
    <row r="141" spans="7:11" ht="19.5" customHeight="1">
      <c r="G141" s="97"/>
      <c r="H141" s="97"/>
      <c r="I141" s="97"/>
      <c r="J141" s="97"/>
      <c r="K141" s="97"/>
    </row>
    <row r="142" spans="7:11" ht="19.5" customHeight="1">
      <c r="G142" s="97"/>
      <c r="H142" s="97"/>
      <c r="I142" s="97"/>
      <c r="J142" s="97"/>
      <c r="K142" s="97"/>
    </row>
    <row r="143" spans="7:11" ht="19.5" customHeight="1">
      <c r="G143" s="97"/>
      <c r="H143" s="97"/>
      <c r="I143" s="97"/>
      <c r="J143" s="97"/>
      <c r="K143" s="97"/>
    </row>
    <row r="144" spans="7:11" ht="19.5" customHeight="1">
      <c r="G144" s="97"/>
      <c r="H144" s="97"/>
      <c r="I144" s="97"/>
      <c r="J144" s="97"/>
      <c r="K144" s="97"/>
    </row>
    <row r="145" spans="7:11" ht="19.5" customHeight="1">
      <c r="G145" s="97"/>
      <c r="H145" s="97"/>
      <c r="I145" s="97"/>
      <c r="J145" s="97"/>
      <c r="K145" s="97"/>
    </row>
    <row r="146" spans="7:11" ht="19.5" customHeight="1">
      <c r="G146" s="97"/>
      <c r="H146" s="97"/>
      <c r="I146" s="97"/>
      <c r="J146" s="97"/>
      <c r="K146" s="97"/>
    </row>
    <row r="147" spans="7:11" ht="19.5" customHeight="1">
      <c r="G147" s="97"/>
      <c r="H147" s="97"/>
      <c r="I147" s="97"/>
      <c r="J147" s="97"/>
      <c r="K147" s="97"/>
    </row>
    <row r="148" spans="7:11" ht="19.5" customHeight="1">
      <c r="G148" s="97"/>
      <c r="H148" s="97"/>
      <c r="I148" s="97"/>
      <c r="J148" s="97"/>
      <c r="K148" s="97"/>
    </row>
    <row r="149" spans="7:11" ht="19.5" customHeight="1">
      <c r="G149" s="97"/>
      <c r="H149" s="97"/>
      <c r="I149" s="97"/>
      <c r="J149" s="97"/>
      <c r="K149" s="97"/>
    </row>
    <row r="150" spans="7:11" ht="19.5" customHeight="1">
      <c r="G150" s="97"/>
      <c r="H150" s="97"/>
      <c r="I150" s="97"/>
      <c r="J150" s="97"/>
      <c r="K150" s="97"/>
    </row>
    <row r="151" spans="7:11" ht="19.5" customHeight="1">
      <c r="G151" s="97"/>
      <c r="H151" s="97"/>
      <c r="I151" s="97"/>
      <c r="J151" s="97"/>
      <c r="K151" s="97"/>
    </row>
    <row r="152" spans="7:11" ht="19.5" customHeight="1">
      <c r="G152" s="97"/>
      <c r="H152" s="97"/>
      <c r="I152" s="97"/>
      <c r="J152" s="97"/>
      <c r="K152" s="97"/>
    </row>
    <row r="153" spans="7:11" ht="19.5" customHeight="1">
      <c r="G153" s="97"/>
      <c r="H153" s="97"/>
      <c r="I153" s="97"/>
      <c r="J153" s="97"/>
      <c r="K153" s="97"/>
    </row>
    <row r="154" spans="7:11" ht="19.5" customHeight="1">
      <c r="G154" s="97"/>
      <c r="H154" s="97"/>
      <c r="I154" s="97"/>
      <c r="J154" s="97"/>
      <c r="K154" s="97"/>
    </row>
    <row r="155" spans="7:11" ht="19.5" customHeight="1">
      <c r="G155" s="97"/>
      <c r="H155" s="97"/>
      <c r="I155" s="97"/>
      <c r="J155" s="97"/>
      <c r="K155" s="97"/>
    </row>
    <row r="156" spans="7:11" ht="19.5" customHeight="1">
      <c r="G156" s="97"/>
      <c r="H156" s="97"/>
      <c r="I156" s="97"/>
      <c r="J156" s="97"/>
      <c r="K156" s="97"/>
    </row>
    <row r="157" spans="7:11" ht="19.5" customHeight="1">
      <c r="G157" s="97"/>
      <c r="H157" s="97"/>
      <c r="I157" s="97"/>
      <c r="J157" s="97"/>
      <c r="K157" s="97"/>
    </row>
    <row r="158" spans="7:11" ht="19.5" customHeight="1">
      <c r="G158" s="97"/>
      <c r="H158" s="97"/>
      <c r="I158" s="97"/>
      <c r="J158" s="97"/>
      <c r="K158" s="97"/>
    </row>
    <row r="159" spans="7:11" ht="19.5" customHeight="1">
      <c r="G159" s="97"/>
      <c r="H159" s="97"/>
      <c r="I159" s="97"/>
      <c r="J159" s="97"/>
      <c r="K159" s="97"/>
    </row>
    <row r="160" spans="7:11" ht="19.5" customHeight="1">
      <c r="G160" s="97"/>
      <c r="H160" s="97"/>
      <c r="I160" s="97"/>
      <c r="J160" s="97"/>
      <c r="K160" s="97"/>
    </row>
    <row r="161" spans="7:11" ht="19.5" customHeight="1">
      <c r="G161" s="97"/>
      <c r="H161" s="97"/>
      <c r="I161" s="97"/>
      <c r="J161" s="97"/>
      <c r="K161" s="97"/>
    </row>
    <row r="162" spans="7:11" ht="19.5" customHeight="1">
      <c r="G162" s="97"/>
      <c r="H162" s="97"/>
      <c r="I162" s="97"/>
      <c r="J162" s="97"/>
      <c r="K162" s="97"/>
    </row>
    <row r="163" spans="7:11" ht="19.5" customHeight="1">
      <c r="G163" s="97"/>
      <c r="H163" s="97"/>
      <c r="I163" s="97"/>
      <c r="J163" s="97"/>
      <c r="K163" s="97"/>
    </row>
    <row r="164" spans="7:11" ht="19.5" customHeight="1">
      <c r="G164" s="97"/>
      <c r="H164" s="97"/>
      <c r="I164" s="97"/>
      <c r="J164" s="97"/>
      <c r="K164" s="97"/>
    </row>
    <row r="165" spans="7:11" ht="19.5" customHeight="1">
      <c r="G165" s="97"/>
      <c r="H165" s="97"/>
      <c r="I165" s="97"/>
      <c r="J165" s="97"/>
      <c r="K165" s="97"/>
    </row>
    <row r="166" spans="7:11" ht="19.5" customHeight="1">
      <c r="G166" s="97"/>
      <c r="H166" s="97"/>
      <c r="I166" s="97"/>
      <c r="J166" s="97"/>
      <c r="K166" s="97"/>
    </row>
    <row r="167" spans="7:11" ht="19.5" customHeight="1">
      <c r="G167" s="97"/>
      <c r="H167" s="97"/>
      <c r="I167" s="97"/>
      <c r="J167" s="97"/>
      <c r="K167" s="97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2023-12-21T11:05:50Z</dcterms:created>
  <dcterms:modified xsi:type="dcterms:W3CDTF">2023-12-21T15:34:24Z</dcterms:modified>
  <cp:category/>
  <cp:version/>
  <cp:contentType/>
  <cp:contentStatus/>
</cp:coreProperties>
</file>