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'[3]BoP'!#REF!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'[5]Index'!#REF!</definedName>
    <definedName name="_______PAG3">'[5]Index'!#REF!</definedName>
    <definedName name="_______PAG4">'[5]Index'!#REF!</definedName>
    <definedName name="_______PAG5">'[5]Index'!#REF!</definedName>
    <definedName name="_______PAG6">'[5]Index'!#REF!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'[3]RES'!#REF!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'[6]INT_RATES_old'!$A$1:$I$34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'[7]EU2DBase'!$C$1:$F$196</definedName>
    <definedName name="_______UKR2">'[7]EU2DBase'!$G$1:$U$196</definedName>
    <definedName name="_______UKR3">'[7]EU2DBase'!#REF!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a47">[0]!___BOP2 '[9]LINK'!$A$1:$A$42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'[7]EU2DBase'!$C$12:$U$156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<sst xmlns="http://schemas.openxmlformats.org/spreadsheetml/2006/main" count="59" uniqueCount="54">
  <si>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</si>
  <si>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</si>
  <si>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</si>
  <si>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1.01.-31.01.2022
</t>
  </si>
  <si>
    <t xml:space="preserve">
 Realizări 1.01.-31.01.2023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</si>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</sst>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3\01%20ianuarie%202023\BGC%20-%20%2031%20ianuarie%202023%20-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ianuarie 2023 "/>
      <sheetName val="UAT ianuarie 2023"/>
      <sheetName val="consolidari ianuarie"/>
      <sheetName val="noiembrie 2022  (valori)"/>
      <sheetName val="UAT noiembrie 2022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Sinteza-anexa program 9 luni "/>
      <sheetName val="program 9 luni .%.exec "/>
      <sheetName val="dob_trez"/>
      <sheetName val="SPECIAL_CNAIR"/>
      <sheetName val="CNAIR_ex"/>
      <sheetName val="ianuarie 2022 "/>
      <sheetName val="ianuarie 2022 leg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2"/>
  <sheetViews>
    <sheetView showZeros="0" tabSelected="1" view="pageBreakPreview" zoomScale="75" zoomScaleNormal="75" zoomScaleSheetLayoutView="75" zoomScalePageLayoutView="0" workbookViewId="0" topLeftCell="A40">
      <selection activeCell="B51" sqref="B51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5" t="s">
        <v>3</v>
      </c>
      <c r="C7" s="95"/>
      <c r="D7" s="95"/>
      <c r="E7" s="15"/>
      <c r="F7" s="16"/>
      <c r="G7" s="95" t="s">
        <v>4</v>
      </c>
      <c r="H7" s="95"/>
      <c r="I7" s="95"/>
      <c r="J7" s="17"/>
      <c r="K7" s="96" t="s">
        <v>5</v>
      </c>
      <c r="L7" s="97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1427300</v>
      </c>
      <c r="C10" s="31"/>
      <c r="D10" s="31"/>
      <c r="E10" s="31"/>
      <c r="F10" s="31"/>
      <c r="G10" s="31">
        <v>1599500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36487.95153475</v>
      </c>
      <c r="C12" s="38">
        <f>B12/$B$10*100</f>
        <v>2.556431831762769</v>
      </c>
      <c r="D12" s="38">
        <f>B12/B$12*100</f>
        <v>100</v>
      </c>
      <c r="E12" s="38"/>
      <c r="F12" s="38"/>
      <c r="G12" s="37">
        <f>G13+G30+G31+G33+G34+G32+G35+G36+G37+G29</f>
        <v>39596.77001173</v>
      </c>
      <c r="H12" s="38">
        <f>G12/$G$10*100</f>
        <v>2.475571741902469</v>
      </c>
      <c r="I12" s="38">
        <f aca="true" t="shared" si="0" ref="I12:I32">G12/G$12*100</f>
        <v>100</v>
      </c>
      <c r="J12" s="38"/>
      <c r="K12" s="38">
        <f aca="true" t="shared" si="1" ref="K12:K32">G12-B12</f>
        <v>3108.818476979999</v>
      </c>
      <c r="L12" s="39">
        <f aca="true" t="shared" si="2" ref="L12:L28">G12/B12-1</f>
        <v>0.08520123345426112</v>
      </c>
    </row>
    <row r="13" spans="1:12" s="44" customFormat="1" ht="24.75" customHeight="1">
      <c r="A13" s="40" t="s">
        <v>12</v>
      </c>
      <c r="B13" s="41">
        <f>B14+B27+B28</f>
        <v>35098.91534575</v>
      </c>
      <c r="C13" s="42">
        <f>B13/$B$10*100</f>
        <v>2.4591126844916973</v>
      </c>
      <c r="D13" s="42">
        <f>B13/B$12*100</f>
        <v>96.1931647829637</v>
      </c>
      <c r="E13" s="42"/>
      <c r="F13" s="42"/>
      <c r="G13" s="41">
        <f>G14+G27+G28</f>
        <v>37992.12264273</v>
      </c>
      <c r="H13" s="42">
        <f>G13/$G$10*100</f>
        <v>2.375249930773992</v>
      </c>
      <c r="I13" s="42">
        <f t="shared" si="0"/>
        <v>95.94752963808753</v>
      </c>
      <c r="J13" s="42"/>
      <c r="K13" s="42">
        <f t="shared" si="1"/>
        <v>2893.2072969799992</v>
      </c>
      <c r="L13" s="43">
        <f t="shared" si="2"/>
        <v>0.08243010555966723</v>
      </c>
    </row>
    <row r="14" spans="1:12" s="44" customFormat="1" ht="25.5" customHeight="1">
      <c r="A14" s="45" t="s">
        <v>13</v>
      </c>
      <c r="B14" s="41">
        <f>B15+B19+B20+B25+B26</f>
        <v>19044.055386</v>
      </c>
      <c r="C14" s="42">
        <f>B14/$B$10*100</f>
        <v>1.3342713785469067</v>
      </c>
      <c r="D14" s="42">
        <f aca="true" t="shared" si="3" ref="D14:D34">B14/B$12*100</f>
        <v>52.192722761821884</v>
      </c>
      <c r="E14" s="42"/>
      <c r="F14" s="42"/>
      <c r="G14" s="41">
        <f>G15+G19+G20+G25+G26</f>
        <v>20575.278491</v>
      </c>
      <c r="H14" s="42">
        <f>G14/$G$10*100</f>
        <v>1.2863568922163175</v>
      </c>
      <c r="I14" s="42">
        <f t="shared" si="0"/>
        <v>51.96201226742701</v>
      </c>
      <c r="J14" s="42"/>
      <c r="K14" s="42">
        <f t="shared" si="1"/>
        <v>1531.223105000001</v>
      </c>
      <c r="L14" s="43">
        <f t="shared" si="2"/>
        <v>0.0804042560244631</v>
      </c>
    </row>
    <row r="15" spans="1:12" s="44" customFormat="1" ht="40.5" customHeight="1">
      <c r="A15" s="46" t="s">
        <v>14</v>
      </c>
      <c r="B15" s="41">
        <f>B16+B17+B18</f>
        <v>3115.157119</v>
      </c>
      <c r="C15" s="42">
        <f>B15/$B$10*100</f>
        <v>0.21825524549849365</v>
      </c>
      <c r="D15" s="42">
        <f t="shared" si="3"/>
        <v>8.53749522231529</v>
      </c>
      <c r="E15" s="42"/>
      <c r="F15" s="42"/>
      <c r="G15" s="41">
        <f>G16+G17+G18</f>
        <v>4961.442491</v>
      </c>
      <c r="H15" s="42">
        <f>G15/$G$10*100</f>
        <v>0.31018708915286025</v>
      </c>
      <c r="I15" s="42">
        <f t="shared" si="0"/>
        <v>12.529917186503447</v>
      </c>
      <c r="J15" s="42"/>
      <c r="K15" s="42">
        <f t="shared" si="1"/>
        <v>1846.2853719999998</v>
      </c>
      <c r="L15" s="43">
        <f t="shared" si="2"/>
        <v>0.5926780902122453</v>
      </c>
    </row>
    <row r="16" spans="1:12" ht="25.5" customHeight="1">
      <c r="A16" s="47" t="s">
        <v>15</v>
      </c>
      <c r="B16" s="48">
        <v>280.23900000000003</v>
      </c>
      <c r="C16" s="48">
        <f aca="true" t="shared" si="4" ref="C16:C28">B16/$B$10*100</f>
        <v>0.01963420444195334</v>
      </c>
      <c r="D16" s="48">
        <f t="shared" si="3"/>
        <v>0.7680316055372663</v>
      </c>
      <c r="E16" s="48"/>
      <c r="F16" s="48"/>
      <c r="G16" s="48">
        <v>254.732</v>
      </c>
      <c r="H16" s="48">
        <f aca="true" t="shared" si="5" ref="H16:H28">G16/$G$10*100</f>
        <v>0.015925726789621758</v>
      </c>
      <c r="I16" s="48">
        <f t="shared" si="0"/>
        <v>0.6433150984904555</v>
      </c>
      <c r="J16" s="48"/>
      <c r="K16" s="48">
        <f t="shared" si="1"/>
        <v>-25.507000000000033</v>
      </c>
      <c r="L16" s="49">
        <f t="shared" si="2"/>
        <v>-0.09101873757756784</v>
      </c>
    </row>
    <row r="17" spans="1:12" ht="18" customHeight="1">
      <c r="A17" s="47" t="s">
        <v>16</v>
      </c>
      <c r="B17" s="48">
        <v>2664.289119</v>
      </c>
      <c r="C17" s="48">
        <f t="shared" si="4"/>
        <v>0.18666637140054648</v>
      </c>
      <c r="D17" s="48">
        <f t="shared" si="3"/>
        <v>7.301832541798389</v>
      </c>
      <c r="E17" s="48"/>
      <c r="F17" s="48"/>
      <c r="G17" s="48">
        <v>4488.821491</v>
      </c>
      <c r="H17" s="48">
        <f t="shared" si="5"/>
        <v>0.28063904288840263</v>
      </c>
      <c r="I17" s="48">
        <f>G17/G$12*100</f>
        <v>11.336332457597546</v>
      </c>
      <c r="J17" s="48"/>
      <c r="K17" s="48">
        <f t="shared" si="1"/>
        <v>1824.5323719999997</v>
      </c>
      <c r="L17" s="49">
        <f t="shared" si="2"/>
        <v>0.6848102028374494</v>
      </c>
    </row>
    <row r="18" spans="1:12" ht="31.5" customHeight="1">
      <c r="A18" s="50" t="s">
        <v>17</v>
      </c>
      <c r="B18" s="48">
        <v>170.629</v>
      </c>
      <c r="C18" s="48">
        <f t="shared" si="4"/>
        <v>0.011954669655993833</v>
      </c>
      <c r="D18" s="48">
        <f t="shared" si="3"/>
        <v>0.46763107497963596</v>
      </c>
      <c r="E18" s="48"/>
      <c r="F18" s="48"/>
      <c r="G18" s="48">
        <v>217.889</v>
      </c>
      <c r="H18" s="48">
        <f t="shared" si="5"/>
        <v>0.013622319474835887</v>
      </c>
      <c r="I18" s="48">
        <f t="shared" si="0"/>
        <v>0.550269630415444</v>
      </c>
      <c r="J18" s="48"/>
      <c r="K18" s="48">
        <f t="shared" si="1"/>
        <v>47.26000000000002</v>
      </c>
      <c r="L18" s="49">
        <f t="shared" si="2"/>
        <v>0.2769751917903758</v>
      </c>
    </row>
    <row r="19" spans="1:12" ht="24" customHeight="1">
      <c r="A19" s="46" t="s">
        <v>18</v>
      </c>
      <c r="B19" s="42">
        <v>578.726831</v>
      </c>
      <c r="C19" s="42">
        <f t="shared" si="4"/>
        <v>0.04054696496882225</v>
      </c>
      <c r="D19" s="42">
        <f t="shared" si="3"/>
        <v>1.5860765174740994</v>
      </c>
      <c r="E19" s="42"/>
      <c r="F19" s="42"/>
      <c r="G19" s="42">
        <v>602.8180000000001</v>
      </c>
      <c r="H19" s="42">
        <f t="shared" si="5"/>
        <v>0.037687902469521736</v>
      </c>
      <c r="I19" s="42">
        <f t="shared" si="0"/>
        <v>1.5223918512076202</v>
      </c>
      <c r="J19" s="42"/>
      <c r="K19" s="42">
        <f t="shared" si="1"/>
        <v>24.09116900000015</v>
      </c>
      <c r="L19" s="43">
        <f t="shared" si="2"/>
        <v>0.04162787641687915</v>
      </c>
    </row>
    <row r="20" spans="1:12" ht="23.25" customHeight="1">
      <c r="A20" s="51" t="s">
        <v>19</v>
      </c>
      <c r="B20" s="41">
        <f>B21+B22+B23+B24</f>
        <v>14980.612436000001</v>
      </c>
      <c r="C20" s="42">
        <f>B20/$B$10*100</f>
        <v>1.0495769940446997</v>
      </c>
      <c r="D20" s="42">
        <f t="shared" si="3"/>
        <v>41.056326282753716</v>
      </c>
      <c r="E20" s="42"/>
      <c r="F20" s="42"/>
      <c r="G20" s="41">
        <f>G21+G22+G23+G24</f>
        <v>14668.268</v>
      </c>
      <c r="H20" s="42">
        <f>G20/$G$10*100</f>
        <v>0.9170533291653642</v>
      </c>
      <c r="I20" s="42">
        <f t="shared" si="0"/>
        <v>37.04410232363581</v>
      </c>
      <c r="J20" s="42"/>
      <c r="K20" s="42">
        <f t="shared" si="1"/>
        <v>-312.3444360000012</v>
      </c>
      <c r="L20" s="43">
        <f t="shared" si="2"/>
        <v>-0.020849910998925858</v>
      </c>
    </row>
    <row r="21" spans="1:12" ht="20.25" customHeight="1">
      <c r="A21" s="47" t="s">
        <v>20</v>
      </c>
      <c r="B21" s="34">
        <v>9562.393</v>
      </c>
      <c r="C21" s="48">
        <f t="shared" si="4"/>
        <v>0.6699637777622084</v>
      </c>
      <c r="D21" s="48">
        <f t="shared" si="3"/>
        <v>26.206987780317213</v>
      </c>
      <c r="E21" s="48"/>
      <c r="F21" s="48"/>
      <c r="G21" s="48">
        <v>9743.31</v>
      </c>
      <c r="H21" s="48">
        <f t="shared" si="5"/>
        <v>0.609147233510472</v>
      </c>
      <c r="I21" s="48">
        <f>G21/G$12*100</f>
        <v>24.606325205600555</v>
      </c>
      <c r="J21" s="48"/>
      <c r="K21" s="48">
        <f t="shared" si="1"/>
        <v>180.91699999999946</v>
      </c>
      <c r="L21" s="49">
        <f t="shared" si="2"/>
        <v>0.01891963653867812</v>
      </c>
    </row>
    <row r="22" spans="1:12" ht="18" customHeight="1">
      <c r="A22" s="47" t="s">
        <v>21</v>
      </c>
      <c r="B22" s="34">
        <v>3815.434</v>
      </c>
      <c r="C22" s="48">
        <f t="shared" si="4"/>
        <v>0.26731829328102014</v>
      </c>
      <c r="D22" s="48">
        <f t="shared" si="3"/>
        <v>10.456695537885427</v>
      </c>
      <c r="E22" s="48"/>
      <c r="F22" s="48"/>
      <c r="G22" s="48">
        <v>2903.223</v>
      </c>
      <c r="H22" s="48">
        <f t="shared" si="5"/>
        <v>0.18150815879962487</v>
      </c>
      <c r="I22" s="48">
        <f t="shared" si="0"/>
        <v>7.331969246834931</v>
      </c>
      <c r="J22" s="48"/>
      <c r="K22" s="48">
        <f t="shared" si="1"/>
        <v>-912.2110000000002</v>
      </c>
      <c r="L22" s="49">
        <f t="shared" si="2"/>
        <v>-0.2390844658825183</v>
      </c>
    </row>
    <row r="23" spans="1:12" s="53" customFormat="1" ht="23.25" customHeight="1">
      <c r="A23" s="52" t="s">
        <v>22</v>
      </c>
      <c r="B23" s="34">
        <v>1121.971436</v>
      </c>
      <c r="C23" s="48">
        <f t="shared" si="4"/>
        <v>0.0786079616058292</v>
      </c>
      <c r="D23" s="48">
        <f t="shared" si="3"/>
        <v>3.074909357220202</v>
      </c>
      <c r="E23" s="48"/>
      <c r="F23" s="48"/>
      <c r="G23" s="48">
        <v>1431.1080000000002</v>
      </c>
      <c r="H23" s="48">
        <f t="shared" si="5"/>
        <v>0.08947221006564553</v>
      </c>
      <c r="I23" s="48">
        <f t="shared" si="0"/>
        <v>3.6142038847513422</v>
      </c>
      <c r="J23" s="48"/>
      <c r="K23" s="48">
        <f t="shared" si="1"/>
        <v>309.13656400000013</v>
      </c>
      <c r="L23" s="49">
        <f t="shared" si="2"/>
        <v>0.27552979878179373</v>
      </c>
    </row>
    <row r="24" spans="1:12" ht="49.5" customHeight="1">
      <c r="A24" s="52" t="s">
        <v>23</v>
      </c>
      <c r="B24" s="34">
        <v>480.81399999999996</v>
      </c>
      <c r="C24" s="48">
        <f t="shared" si="4"/>
        <v>0.03368696139564212</v>
      </c>
      <c r="D24" s="48">
        <f t="shared" si="3"/>
        <v>1.317733607330868</v>
      </c>
      <c r="E24" s="48"/>
      <c r="F24" s="48"/>
      <c r="G24" s="48">
        <v>590.627</v>
      </c>
      <c r="H24" s="48">
        <f t="shared" si="5"/>
        <v>0.036925726789621756</v>
      </c>
      <c r="I24" s="48">
        <f t="shared" si="0"/>
        <v>1.4916039864489827</v>
      </c>
      <c r="J24" s="48"/>
      <c r="K24" s="48">
        <f t="shared" si="1"/>
        <v>109.81299999999999</v>
      </c>
      <c r="L24" s="49">
        <f t="shared" si="2"/>
        <v>0.22838977234439928</v>
      </c>
    </row>
    <row r="25" spans="1:12" s="44" customFormat="1" ht="35.25" customHeight="1">
      <c r="A25" s="51" t="s">
        <v>24</v>
      </c>
      <c r="B25" s="54">
        <v>164.867</v>
      </c>
      <c r="C25" s="42">
        <f t="shared" si="4"/>
        <v>0.011550970363623623</v>
      </c>
      <c r="D25" s="42">
        <f t="shared" si="3"/>
        <v>0.4518395609109099</v>
      </c>
      <c r="E25" s="42"/>
      <c r="F25" s="42"/>
      <c r="G25" s="42">
        <v>136.97</v>
      </c>
      <c r="H25" s="42">
        <f t="shared" si="5"/>
        <v>0.008563301031572367</v>
      </c>
      <c r="I25" s="42">
        <f t="shared" si="0"/>
        <v>0.34591205282507775</v>
      </c>
      <c r="J25" s="42"/>
      <c r="K25" s="42">
        <f t="shared" si="1"/>
        <v>-27.89699999999999</v>
      </c>
      <c r="L25" s="43">
        <f t="shared" si="2"/>
        <v>-0.16920912007860878</v>
      </c>
    </row>
    <row r="26" spans="1:12" s="44" customFormat="1" ht="17.25" customHeight="1">
      <c r="A26" s="55" t="s">
        <v>25</v>
      </c>
      <c r="B26" s="54">
        <v>204.692</v>
      </c>
      <c r="C26" s="42">
        <f t="shared" si="4"/>
        <v>0.014341203671267429</v>
      </c>
      <c r="D26" s="42">
        <f t="shared" si="3"/>
        <v>0.5609851783678721</v>
      </c>
      <c r="E26" s="42"/>
      <c r="F26" s="42"/>
      <c r="G26" s="42">
        <v>205.78</v>
      </c>
      <c r="H26" s="42">
        <f t="shared" si="5"/>
        <v>0.012865270396999064</v>
      </c>
      <c r="I26" s="42">
        <f t="shared" si="0"/>
        <v>0.5196888532550521</v>
      </c>
      <c r="J26" s="42"/>
      <c r="K26" s="42">
        <f t="shared" si="1"/>
        <v>1.0879999999999939</v>
      </c>
      <c r="L26" s="43">
        <f t="shared" si="2"/>
        <v>0.005315302991812043</v>
      </c>
    </row>
    <row r="27" spans="1:12" s="44" customFormat="1" ht="18" customHeight="1">
      <c r="A27" s="56" t="s">
        <v>26</v>
      </c>
      <c r="B27" s="54">
        <v>11403.92429</v>
      </c>
      <c r="C27" s="42">
        <f>B27/$B$10*100</f>
        <v>0.7989857976599174</v>
      </c>
      <c r="D27" s="42">
        <f t="shared" si="3"/>
        <v>31.253944960816053</v>
      </c>
      <c r="E27" s="42"/>
      <c r="F27" s="42"/>
      <c r="G27" s="42">
        <v>12426.746592000001</v>
      </c>
      <c r="H27" s="42">
        <f t="shared" si="5"/>
        <v>0.7769144477649266</v>
      </c>
      <c r="I27" s="42">
        <f>G27/G$12*100</f>
        <v>31.383232996829662</v>
      </c>
      <c r="J27" s="42"/>
      <c r="K27" s="42">
        <f t="shared" si="1"/>
        <v>1022.8223020000005</v>
      </c>
      <c r="L27" s="43">
        <f t="shared" si="2"/>
        <v>0.08969037990693285</v>
      </c>
    </row>
    <row r="28" spans="1:12" s="44" customFormat="1" ht="18" customHeight="1">
      <c r="A28" s="58" t="s">
        <v>27</v>
      </c>
      <c r="B28" s="54">
        <v>4650.935669749999</v>
      </c>
      <c r="C28" s="42">
        <f t="shared" si="4"/>
        <v>0.3258555082848735</v>
      </c>
      <c r="D28" s="42">
        <f t="shared" si="3"/>
        <v>12.746497060325765</v>
      </c>
      <c r="E28" s="42"/>
      <c r="F28" s="42"/>
      <c r="G28" s="42">
        <v>4990.097559730001</v>
      </c>
      <c r="H28" s="42">
        <f t="shared" si="5"/>
        <v>0.3119785907927478</v>
      </c>
      <c r="I28" s="42">
        <f>G28/G$12*100</f>
        <v>12.60228437383088</v>
      </c>
      <c r="J28" s="42"/>
      <c r="K28" s="42">
        <f t="shared" si="1"/>
        <v>339.16188998000234</v>
      </c>
      <c r="L28" s="43">
        <f t="shared" si="2"/>
        <v>0.07292336726692095</v>
      </c>
    </row>
    <row r="29" spans="1:12" s="44" customFormat="1" ht="16.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52.05</v>
      </c>
      <c r="C30" s="42">
        <f>B30/$B$10*100</f>
        <v>0.0036467456035871922</v>
      </c>
      <c r="D30" s="42">
        <f t="shared" si="3"/>
        <v>0.14264982771211254</v>
      </c>
      <c r="E30" s="42"/>
      <c r="F30" s="42"/>
      <c r="G30" s="42">
        <v>48.848</v>
      </c>
      <c r="H30" s="42">
        <f>G30/$G$10*100</f>
        <v>0.0030539543607377307</v>
      </c>
      <c r="I30" s="42">
        <f t="shared" si="0"/>
        <v>0.12336359754982403</v>
      </c>
      <c r="J30" s="42"/>
      <c r="K30" s="42">
        <f t="shared" si="1"/>
        <v>-3.201999999999998</v>
      </c>
      <c r="L30" s="43">
        <f>G30/B30-1</f>
        <v>-0.06151777137367909</v>
      </c>
    </row>
    <row r="31" spans="1:12" s="44" customFormat="1" ht="18" customHeight="1">
      <c r="A31" s="60" t="s">
        <v>29</v>
      </c>
      <c r="B31" s="54">
        <v>0</v>
      </c>
      <c r="C31" s="42">
        <f>B31/$B$10*100</f>
        <v>0</v>
      </c>
      <c r="D31" s="42">
        <f t="shared" si="3"/>
        <v>0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 t="shared" si="1"/>
        <v>0</v>
      </c>
      <c r="L31" s="92"/>
    </row>
    <row r="32" spans="1:12" s="44" customFormat="1" ht="34.5" customHeight="1">
      <c r="A32" s="61" t="s">
        <v>30</v>
      </c>
      <c r="B32" s="54">
        <v>0.357776</v>
      </c>
      <c r="C32" s="42">
        <f>B32/$B$10*100</f>
        <v>2.5066629300077065E-05</v>
      </c>
      <c r="D32" s="42">
        <f t="shared" si="3"/>
        <v>0.000980531887791139</v>
      </c>
      <c r="E32" s="42"/>
      <c r="F32" s="42"/>
      <c r="G32" s="42">
        <v>8.987893</v>
      </c>
      <c r="H32" s="42">
        <f>G32/$G$10*100</f>
        <v>0.00056191891216005</v>
      </c>
      <c r="I32" s="42">
        <f t="shared" si="0"/>
        <v>0.022698550910434007</v>
      </c>
      <c r="J32" s="42"/>
      <c r="K32" s="42">
        <f t="shared" si="1"/>
        <v>8.630117</v>
      </c>
      <c r="L32" s="92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2"/>
    </row>
    <row r="34" spans="1:12" ht="18" customHeight="1">
      <c r="A34" s="60" t="s">
        <v>32</v>
      </c>
      <c r="B34" s="62">
        <v>39.467861</v>
      </c>
      <c r="C34" s="62">
        <f>B34/$B$10*100</f>
        <v>0.002765211308064177</v>
      </c>
      <c r="D34" s="62">
        <f t="shared" si="3"/>
        <v>0.10816683135092423</v>
      </c>
      <c r="E34" s="62"/>
      <c r="F34" s="62"/>
      <c r="G34" s="62">
        <v>-39.319475</v>
      </c>
      <c r="H34" s="62">
        <f>G34/$G$10*100</f>
        <v>-0.002458235386058143</v>
      </c>
      <c r="I34" s="62">
        <f>G34/G$12*100</f>
        <v>-0.09929970295140776</v>
      </c>
      <c r="J34" s="62"/>
      <c r="K34" s="62">
        <f>G34-B34</f>
        <v>-78.787336</v>
      </c>
      <c r="L34" s="92"/>
    </row>
    <row r="35" spans="1:12" ht="18.75" customHeight="1">
      <c r="A35" s="63" t="s">
        <v>33</v>
      </c>
      <c r="B35" s="54">
        <v>48.04548</v>
      </c>
      <c r="C35" s="54">
        <f>B35/$B$10*100</f>
        <v>0.0033661794997547814</v>
      </c>
      <c r="D35" s="54">
        <f>B35/B$12*100</f>
        <v>0.13167491727849662</v>
      </c>
      <c r="E35" s="41"/>
      <c r="F35" s="42"/>
      <c r="G35" s="54">
        <v>18.405</v>
      </c>
      <c r="H35" s="54">
        <f>G35/$G$10*100</f>
        <v>0.0011506720850265708</v>
      </c>
      <c r="I35" s="54">
        <f>G35/G$12*100</f>
        <v>0.04648106397200522</v>
      </c>
      <c r="J35" s="54"/>
      <c r="K35" s="54">
        <f>G35-B35</f>
        <v>-29.640479999999997</v>
      </c>
      <c r="L35" s="43">
        <f>G35/B35-1</f>
        <v>-0.6169254631236902</v>
      </c>
    </row>
    <row r="36" spans="1:12" ht="48" customHeight="1">
      <c r="A36" s="65" t="s">
        <v>34</v>
      </c>
      <c r="B36" s="54">
        <v>1249.1150719999998</v>
      </c>
      <c r="C36" s="54">
        <f>B36/$B$10*100</f>
        <v>0.08751594423036502</v>
      </c>
      <c r="D36" s="54">
        <f>B36/B$12*100</f>
        <v>3.4233631088069747</v>
      </c>
      <c r="E36" s="54"/>
      <c r="F36" s="54"/>
      <c r="G36" s="54">
        <v>1536.3149510000005</v>
      </c>
      <c r="H36" s="54">
        <f>G36/$G$10*100</f>
        <v>0.09604969996874027</v>
      </c>
      <c r="I36" s="54">
        <f>G36/G$12*100</f>
        <v>3.8798996750110892</v>
      </c>
      <c r="J36" s="54"/>
      <c r="K36" s="54">
        <f>G36-B36</f>
        <v>287.1998790000007</v>
      </c>
      <c r="L36" s="43">
        <f>G36/B36-1</f>
        <v>0.22992267521050347</v>
      </c>
    </row>
    <row r="37" spans="1:12" ht="31.5" customHeight="1">
      <c r="A37" s="65" t="s">
        <v>35</v>
      </c>
      <c r="B37" s="54">
        <v>0</v>
      </c>
      <c r="C37" s="54"/>
      <c r="D37" s="54"/>
      <c r="E37" s="54"/>
      <c r="F37" s="54"/>
      <c r="G37" s="54">
        <v>31.411000000000524</v>
      </c>
      <c r="H37" s="54">
        <f>G37/$G$10*100</f>
        <v>0.0019638011878712423</v>
      </c>
      <c r="I37" s="54">
        <f>G37/G$12*100</f>
        <v>0.07932717742052053</v>
      </c>
      <c r="J37" s="54"/>
      <c r="K37" s="54">
        <f>G37-B37</f>
        <v>31.411000000000524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</f>
        <v>38166.40516038</v>
      </c>
      <c r="C39" s="38">
        <f aca="true" t="shared" si="6" ref="C39:C55">B39/$B$10*100</f>
        <v>2.674028246365866</v>
      </c>
      <c r="D39" s="38">
        <f>B39/B$39*100</f>
        <v>100</v>
      </c>
      <c r="E39" s="38"/>
      <c r="F39" s="38"/>
      <c r="G39" s="67">
        <f>G40+G54+G55+G56</f>
        <v>43612.09552463</v>
      </c>
      <c r="H39" s="38">
        <f aca="true" t="shared" si="7" ref="H39:H50">G39/$G$10*100</f>
        <v>2.7266080353004063</v>
      </c>
      <c r="I39" s="38">
        <f aca="true" t="shared" si="8" ref="I39:I50">G39/G$39*100</f>
        <v>100</v>
      </c>
      <c r="J39" s="38"/>
      <c r="K39" s="38">
        <f aca="true" t="shared" si="9" ref="K39:K56">G39-B39</f>
        <v>5445.6903642499965</v>
      </c>
      <c r="L39" s="39">
        <f aca="true" t="shared" si="10" ref="L39:L50">G39/B39-1</f>
        <v>0.14268282122370501</v>
      </c>
    </row>
    <row r="40" spans="1:12" s="44" customFormat="1" ht="19.5" customHeight="1">
      <c r="A40" s="68" t="s">
        <v>37</v>
      </c>
      <c r="B40" s="57">
        <f>B41+B42+B43+B44++B45+B46+B47+B48+B49+B50+B51+B52+B53</f>
        <v>38160.08425538</v>
      </c>
      <c r="C40" s="42">
        <f t="shared" si="6"/>
        <v>2.673585388872697</v>
      </c>
      <c r="D40" s="42">
        <f aca="true" t="shared" si="11" ref="D40:D56">B40/B$39*100</f>
        <v>99.98343856338201</v>
      </c>
      <c r="E40" s="42"/>
      <c r="F40" s="42"/>
      <c r="G40" s="57">
        <f>G41+G42+G43+G44++G45+G46+G47+G48+G49+G50+G51+G52+G53</f>
        <v>43260.55000663</v>
      </c>
      <c r="H40" s="42">
        <f t="shared" si="7"/>
        <v>2.7046295721556737</v>
      </c>
      <c r="I40" s="42">
        <f t="shared" si="8"/>
        <v>99.19392656149378</v>
      </c>
      <c r="J40" s="42"/>
      <c r="K40" s="42">
        <f t="shared" si="9"/>
        <v>5100.465751249998</v>
      </c>
      <c r="L40" s="43">
        <f t="shared" si="10"/>
        <v>0.1336597088495921</v>
      </c>
    </row>
    <row r="41" spans="1:12" ht="19.5" customHeight="1">
      <c r="A41" s="69" t="s">
        <v>38</v>
      </c>
      <c r="B41" s="62">
        <v>9252.0108</v>
      </c>
      <c r="C41" s="62">
        <f t="shared" si="6"/>
        <v>0.6482176697260562</v>
      </c>
      <c r="D41" s="62">
        <f t="shared" si="11"/>
        <v>24.2412424254312</v>
      </c>
      <c r="E41" s="62"/>
      <c r="F41" s="62"/>
      <c r="G41" s="70">
        <v>9777.435500000001</v>
      </c>
      <c r="H41" s="62">
        <f t="shared" si="7"/>
        <v>0.6112807439824947</v>
      </c>
      <c r="I41" s="62">
        <f t="shared" si="8"/>
        <v>22.419091269022324</v>
      </c>
      <c r="J41" s="62"/>
      <c r="K41" s="62">
        <f t="shared" si="9"/>
        <v>525.4247000000014</v>
      </c>
      <c r="L41" s="71">
        <f t="shared" si="10"/>
        <v>0.05679032497454517</v>
      </c>
    </row>
    <row r="42" spans="1:12" ht="19.5" customHeight="1">
      <c r="A42" s="69" t="s">
        <v>39</v>
      </c>
      <c r="B42" s="62">
        <v>4323.48542</v>
      </c>
      <c r="C42" s="62">
        <f t="shared" si="6"/>
        <v>0.3029135724795068</v>
      </c>
      <c r="D42" s="62">
        <f t="shared" si="11"/>
        <v>11.327987013270373</v>
      </c>
      <c r="E42" s="62"/>
      <c r="F42" s="62"/>
      <c r="G42" s="70">
        <v>5912.91474373</v>
      </c>
      <c r="H42" s="62">
        <f t="shared" si="7"/>
        <v>0.3696726942000625</v>
      </c>
      <c r="I42" s="62">
        <f t="shared" si="8"/>
        <v>13.55796980768941</v>
      </c>
      <c r="J42" s="62"/>
      <c r="K42" s="62">
        <f t="shared" si="9"/>
        <v>1589.4293237299999</v>
      </c>
      <c r="L42" s="71">
        <f t="shared" si="10"/>
        <v>0.3676268494806212</v>
      </c>
    </row>
    <row r="43" spans="1:12" ht="19.5" customHeight="1">
      <c r="A43" s="69" t="s">
        <v>40</v>
      </c>
      <c r="B43" s="62">
        <v>1693.70373438</v>
      </c>
      <c r="C43" s="62">
        <f t="shared" si="6"/>
        <v>0.11866487314369789</v>
      </c>
      <c r="D43" s="62">
        <f t="shared" si="11"/>
        <v>4.437682111435031</v>
      </c>
      <c r="E43" s="62"/>
      <c r="F43" s="62"/>
      <c r="G43" s="70">
        <v>3085.2743549</v>
      </c>
      <c r="H43" s="62">
        <f t="shared" si="7"/>
        <v>0.19288992528290091</v>
      </c>
      <c r="I43" s="62">
        <f t="shared" si="8"/>
        <v>7.074354758205981</v>
      </c>
      <c r="J43" s="62"/>
      <c r="K43" s="62">
        <f t="shared" si="9"/>
        <v>1391.5706205200001</v>
      </c>
      <c r="L43" s="71">
        <f t="shared" si="10"/>
        <v>0.8216139530621043</v>
      </c>
    </row>
    <row r="44" spans="1:12" ht="19.5" customHeight="1">
      <c r="A44" s="69" t="s">
        <v>41</v>
      </c>
      <c r="B44" s="62">
        <v>609.6759999999999</v>
      </c>
      <c r="C44" s="62">
        <f t="shared" si="6"/>
        <v>0.04271533664961816</v>
      </c>
      <c r="D44" s="62">
        <f t="shared" si="11"/>
        <v>1.5974153118116972</v>
      </c>
      <c r="E44" s="62"/>
      <c r="F44" s="62"/>
      <c r="G44" s="70">
        <v>1265.4669999999996</v>
      </c>
      <c r="H44" s="62">
        <f t="shared" si="7"/>
        <v>0.07911641137855578</v>
      </c>
      <c r="I44" s="62">
        <f t="shared" si="8"/>
        <v>2.901642273266427</v>
      </c>
      <c r="J44" s="62"/>
      <c r="K44" s="62">
        <f t="shared" si="9"/>
        <v>655.7909999999997</v>
      </c>
      <c r="L44" s="71">
        <f t="shared" si="10"/>
        <v>1.0756385358780727</v>
      </c>
    </row>
    <row r="45" spans="1:12" ht="31.5" customHeight="1">
      <c r="A45" s="72" t="s">
        <v>42</v>
      </c>
      <c r="B45" s="73">
        <v>130.49941200000103</v>
      </c>
      <c r="C45" s="73">
        <f t="shared" si="6"/>
        <v>0.009143096195614169</v>
      </c>
      <c r="D45" s="73">
        <f>B45/B$39*100</f>
        <v>0.34192219951453695</v>
      </c>
      <c r="E45" s="73"/>
      <c r="F45" s="73"/>
      <c r="G45" s="74">
        <v>158.81341500000053</v>
      </c>
      <c r="H45" s="73">
        <f t="shared" si="7"/>
        <v>0.009928941231634918</v>
      </c>
      <c r="I45" s="73">
        <f t="shared" si="8"/>
        <v>0.36414992925600287</v>
      </c>
      <c r="J45" s="73"/>
      <c r="K45" s="73">
        <f t="shared" si="9"/>
        <v>28.314002999999502</v>
      </c>
      <c r="L45" s="75">
        <f t="shared" si="10"/>
        <v>0.21696651782614373</v>
      </c>
    </row>
    <row r="46" spans="1:12" ht="18" customHeight="1">
      <c r="A46" s="69" t="s">
        <v>43</v>
      </c>
      <c r="B46" s="73">
        <v>2539.910377</v>
      </c>
      <c r="C46" s="76">
        <f t="shared" si="6"/>
        <v>0.17795210376234852</v>
      </c>
      <c r="D46" s="76">
        <f t="shared" si="11"/>
        <v>6.654832610844482</v>
      </c>
      <c r="E46" s="76"/>
      <c r="F46" s="76"/>
      <c r="G46" s="77">
        <v>1679.9549469999997</v>
      </c>
      <c r="H46" s="76">
        <f t="shared" si="7"/>
        <v>0.10503000606439511</v>
      </c>
      <c r="I46" s="76">
        <f t="shared" si="8"/>
        <v>3.8520390428183906</v>
      </c>
      <c r="J46" s="76"/>
      <c r="K46" s="76">
        <f t="shared" si="9"/>
        <v>-859.9554300000004</v>
      </c>
      <c r="L46" s="78">
        <f t="shared" si="10"/>
        <v>-0.3385770764934358</v>
      </c>
    </row>
    <row r="47" spans="1:12" ht="33" customHeight="1">
      <c r="A47" s="72" t="s">
        <v>44</v>
      </c>
      <c r="B47" s="73">
        <v>0.03911599999999993</v>
      </c>
      <c r="C47" s="73">
        <f t="shared" si="6"/>
        <v>2.7405590975968565E-06</v>
      </c>
      <c r="D47" s="73">
        <f t="shared" si="11"/>
        <v>0.0001024880384611273</v>
      </c>
      <c r="E47" s="73"/>
      <c r="F47" s="73"/>
      <c r="G47" s="74">
        <v>7.365521999999999</v>
      </c>
      <c r="H47" s="73">
        <f t="shared" si="7"/>
        <v>0.00046048902782119404</v>
      </c>
      <c r="I47" s="73">
        <f t="shared" si="8"/>
        <v>0.01688871381069114</v>
      </c>
      <c r="J47" s="73"/>
      <c r="K47" s="73">
        <f t="shared" si="9"/>
        <v>7.326405999999999</v>
      </c>
      <c r="L47" s="98"/>
    </row>
    <row r="48" spans="1:12" ht="21" customHeight="1">
      <c r="A48" s="72" t="s">
        <v>45</v>
      </c>
      <c r="B48" s="77">
        <v>17951.629133</v>
      </c>
      <c r="C48" s="76">
        <f>B48/$B$10*100</f>
        <v>1.2577334220556295</v>
      </c>
      <c r="D48" s="76">
        <f t="shared" si="11"/>
        <v>47.03515842680234</v>
      </c>
      <c r="E48" s="76"/>
      <c r="F48" s="76"/>
      <c r="G48" s="77">
        <v>19135.147592</v>
      </c>
      <c r="H48" s="76">
        <f>G48/$G$10*100</f>
        <v>1.1963205746795875</v>
      </c>
      <c r="I48" s="76">
        <f t="shared" si="8"/>
        <v>43.87578116074105</v>
      </c>
      <c r="J48" s="76"/>
      <c r="K48" s="76">
        <f t="shared" si="9"/>
        <v>1183.5184590000026</v>
      </c>
      <c r="L48" s="78">
        <f t="shared" si="10"/>
        <v>0.06592819237917369</v>
      </c>
    </row>
    <row r="49" spans="1:12" ht="48" customHeight="1">
      <c r="A49" s="72" t="s">
        <v>46</v>
      </c>
      <c r="B49" s="77">
        <v>1250.3022629999998</v>
      </c>
      <c r="C49" s="76">
        <f>B49/$B$10*100</f>
        <v>0.08759912162824912</v>
      </c>
      <c r="D49" s="76">
        <f>B49/B$39*100</f>
        <v>3.275923571387123</v>
      </c>
      <c r="E49" s="76"/>
      <c r="F49" s="76"/>
      <c r="G49" s="77">
        <v>1679.287824</v>
      </c>
      <c r="H49" s="76">
        <f t="shared" si="7"/>
        <v>0.10498829784307596</v>
      </c>
      <c r="I49" s="76">
        <f t="shared" si="8"/>
        <v>3.850509368557215</v>
      </c>
      <c r="J49" s="76"/>
      <c r="K49" s="76">
        <f t="shared" si="9"/>
        <v>428.9855610000002</v>
      </c>
      <c r="L49" s="78">
        <f t="shared" si="10"/>
        <v>0.34310548232607685</v>
      </c>
    </row>
    <row r="50" spans="1:12" ht="21" customHeight="1">
      <c r="A50" s="72" t="s">
        <v>47</v>
      </c>
      <c r="B50" s="73">
        <v>403.91900000000004</v>
      </c>
      <c r="C50" s="73">
        <f t="shared" si="6"/>
        <v>0.02829951656974708</v>
      </c>
      <c r="D50" s="73">
        <f t="shared" si="11"/>
        <v>1.0583103079859943</v>
      </c>
      <c r="E50" s="73"/>
      <c r="F50" s="73"/>
      <c r="G50" s="74">
        <v>500.435</v>
      </c>
      <c r="H50" s="73">
        <f t="shared" si="7"/>
        <v>0.031286964676461394</v>
      </c>
      <c r="I50" s="73">
        <f t="shared" si="8"/>
        <v>1.1474683662411465</v>
      </c>
      <c r="J50" s="73"/>
      <c r="K50" s="73">
        <f t="shared" si="9"/>
        <v>96.51599999999996</v>
      </c>
      <c r="L50" s="75">
        <f t="shared" si="10"/>
        <v>0.2389488981701775</v>
      </c>
    </row>
    <row r="51" spans="1:12" ht="48" customHeight="1">
      <c r="A51" s="72" t="s">
        <v>48</v>
      </c>
      <c r="B51" s="73">
        <v>0</v>
      </c>
      <c r="C51" s="73"/>
      <c r="D51" s="73"/>
      <c r="E51" s="73"/>
      <c r="F51" s="73"/>
      <c r="G51" s="74">
        <v>35.674335</v>
      </c>
      <c r="H51" s="73">
        <f aca="true" t="shared" si="12" ref="H51:H56">G51/$G$10*100</f>
        <v>0.002230342919662394</v>
      </c>
      <c r="I51" s="73">
        <f aca="true" t="shared" si="13" ref="I51:I56">G51/G$39*100</f>
        <v>0.0817991765148108</v>
      </c>
      <c r="J51" s="73"/>
      <c r="K51" s="73">
        <f t="shared" si="9"/>
        <v>35.674335</v>
      </c>
      <c r="L51" s="75"/>
    </row>
    <row r="52" spans="1:12" ht="35.25" customHeight="1">
      <c r="A52" s="72" t="s">
        <v>49</v>
      </c>
      <c r="B52" s="73">
        <v>0</v>
      </c>
      <c r="C52" s="48"/>
      <c r="D52" s="48"/>
      <c r="E52" s="48"/>
      <c r="F52" s="48"/>
      <c r="G52" s="74">
        <v>2.163773</v>
      </c>
      <c r="H52" s="73">
        <f t="shared" si="12"/>
        <v>0.00013527808690215693</v>
      </c>
      <c r="I52" s="73">
        <f t="shared" si="13"/>
        <v>0.00496140571548094</v>
      </c>
      <c r="J52" s="73"/>
      <c r="K52" s="73">
        <f t="shared" si="9"/>
        <v>2.163773</v>
      </c>
      <c r="L52" s="75"/>
    </row>
    <row r="53" spans="1:12" ht="38.25" customHeight="1">
      <c r="A53" s="72" t="s">
        <v>50</v>
      </c>
      <c r="B53" s="76">
        <v>4.909</v>
      </c>
      <c r="C53" s="76">
        <f>B53/$B$10*100</f>
        <v>0.00034393610313178727</v>
      </c>
      <c r="D53" s="62">
        <f t="shared" si="11"/>
        <v>0.01286209686076477</v>
      </c>
      <c r="E53" s="62"/>
      <c r="F53" s="62"/>
      <c r="G53" s="70">
        <v>20.616</v>
      </c>
      <c r="H53" s="62">
        <f t="shared" si="12"/>
        <v>0.0012889027821194122</v>
      </c>
      <c r="I53" s="62">
        <f t="shared" si="13"/>
        <v>0.04727128965485523</v>
      </c>
      <c r="J53" s="62"/>
      <c r="K53" s="62">
        <f t="shared" si="9"/>
        <v>15.707</v>
      </c>
      <c r="L53" s="78">
        <f>G53/B53-1</f>
        <v>3.1996333265430845</v>
      </c>
    </row>
    <row r="54" spans="1:12" s="44" customFormat="1" ht="19.5" customHeight="1">
      <c r="A54" s="68" t="s">
        <v>51</v>
      </c>
      <c r="B54" s="70">
        <v>616.60759</v>
      </c>
      <c r="C54" s="62">
        <f>B54/$B$10*100</f>
        <v>0.043200980172353395</v>
      </c>
      <c r="D54" s="62">
        <f>B54/B$39*100</f>
        <v>1.6155768074277308</v>
      </c>
      <c r="E54" s="62"/>
      <c r="F54" s="62"/>
      <c r="G54" s="70">
        <v>655.3564699999998</v>
      </c>
      <c r="H54" s="62">
        <f t="shared" si="12"/>
        <v>0.04097258330728352</v>
      </c>
      <c r="I54" s="62">
        <f t="shared" si="13"/>
        <v>1.5026942918390294</v>
      </c>
      <c r="J54" s="62"/>
      <c r="K54" s="62">
        <f t="shared" si="9"/>
        <v>38.74887999999987</v>
      </c>
      <c r="L54" s="71">
        <f>G54/B54-1</f>
        <v>0.06284204188923437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-610.286685</v>
      </c>
      <c r="C56" s="62">
        <f>B56/$B$10*100</f>
        <v>-0.042758122679184475</v>
      </c>
      <c r="D56" s="62">
        <f t="shared" si="11"/>
        <v>-1.5990153708097452</v>
      </c>
      <c r="E56" s="62"/>
      <c r="F56" s="62"/>
      <c r="G56" s="70">
        <v>-303.81095200000004</v>
      </c>
      <c r="H56" s="62">
        <f t="shared" si="12"/>
        <v>-0.0189941201625508</v>
      </c>
      <c r="I56" s="62">
        <f t="shared" si="13"/>
        <v>-0.6966208533328152</v>
      </c>
      <c r="J56" s="62"/>
      <c r="K56" s="62">
        <f t="shared" si="9"/>
        <v>306.475733</v>
      </c>
      <c r="L56" s="71">
        <f>G56/B56-1</f>
        <v>-0.5021832206612864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-1678.4536256300053</v>
      </c>
      <c r="C58" s="85">
        <f>B58/$B$10*100</f>
        <v>-0.11759641460309712</v>
      </c>
      <c r="D58" s="84">
        <v>0</v>
      </c>
      <c r="E58" s="84"/>
      <c r="F58" s="86"/>
      <c r="G58" s="84">
        <f>G12-G39</f>
        <v>-4015.3255129000026</v>
      </c>
      <c r="H58" s="85">
        <f>G58/$G$10*100</f>
        <v>-0.25103629339793704</v>
      </c>
      <c r="I58" s="87">
        <v>0</v>
      </c>
      <c r="J58" s="86"/>
      <c r="K58" s="84">
        <f>G58-B58</f>
        <v>-2336.8718872699974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  <row r="142" spans="7:11" ht="19.5" customHeight="1">
      <c r="G142" s="91"/>
      <c r="H142" s="91"/>
      <c r="I142" s="91"/>
      <c r="J142" s="91"/>
      <c r="K142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2023-02-27T13:17:16Z</cp:lastPrinted>
  <dcterms:created xsi:type="dcterms:W3CDTF">2023-02-24T08:00:20Z</dcterms:created>
  <dcterms:modified xsi:type="dcterms:W3CDTF">2023-02-27T13:17:21Z</dcterms:modified>
  <cp:category/>
  <cp:version/>
  <cp:contentType/>
  <cp:contentStatus/>
</cp:coreProperties>
</file>