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1 ianuarie 2024\pt.site\"/>
    </mc:Choice>
  </mc:AlternateContent>
  <bookViews>
    <workbookView xWindow="0" yWindow="0" windowWidth="23040" windowHeight="8904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C57" i="1"/>
  <c r="K56" i="1"/>
  <c r="H56" i="1"/>
  <c r="C56" i="1"/>
  <c r="L55" i="1"/>
  <c r="H54" i="1"/>
  <c r="C54" i="1"/>
  <c r="H53" i="1"/>
  <c r="H52" i="1"/>
  <c r="C52" i="1"/>
  <c r="H51" i="1"/>
  <c r="C51" i="1"/>
  <c r="H50" i="1"/>
  <c r="C50" i="1"/>
  <c r="C49" i="1"/>
  <c r="H48" i="1"/>
  <c r="C48" i="1"/>
  <c r="C47" i="1"/>
  <c r="L46" i="1"/>
  <c r="L45" i="1"/>
  <c r="H44" i="1"/>
  <c r="C44" i="1"/>
  <c r="L43" i="1"/>
  <c r="C43" i="1"/>
  <c r="H42" i="1"/>
  <c r="H38" i="1"/>
  <c r="C38" i="1"/>
  <c r="C37" i="1"/>
  <c r="H36" i="1"/>
  <c r="K36" i="1"/>
  <c r="H32" i="1"/>
  <c r="C31" i="1"/>
  <c r="H28" i="1"/>
  <c r="C28" i="1"/>
  <c r="H27" i="1"/>
  <c r="C27" i="1"/>
  <c r="H26" i="1"/>
  <c r="C26" i="1"/>
  <c r="H24" i="1"/>
  <c r="C24" i="1"/>
  <c r="K23" i="1"/>
  <c r="C23" i="1"/>
  <c r="L22" i="1"/>
  <c r="C22" i="1"/>
  <c r="H21" i="1"/>
  <c r="C21" i="1"/>
  <c r="H18" i="1"/>
  <c r="C18" i="1"/>
  <c r="H17" i="1"/>
  <c r="C17" i="1"/>
  <c r="K17" i="1"/>
  <c r="B15" i="1"/>
  <c r="C15" i="1" s="1"/>
  <c r="L17" i="1" l="1"/>
  <c r="C36" i="1"/>
  <c r="K24" i="1"/>
  <c r="H23" i="1"/>
  <c r="L18" i="1"/>
  <c r="L23" i="1"/>
  <c r="K35" i="1"/>
  <c r="L16" i="1"/>
  <c r="H29" i="1"/>
  <c r="L35" i="1"/>
  <c r="L49" i="1"/>
  <c r="K53" i="1"/>
  <c r="L54" i="1"/>
  <c r="K32" i="1"/>
  <c r="H35" i="1"/>
  <c r="K42" i="1"/>
  <c r="C16" i="1"/>
  <c r="K18" i="1"/>
  <c r="L37" i="1"/>
  <c r="L47" i="1"/>
  <c r="L57" i="1"/>
  <c r="H16" i="1"/>
  <c r="L19" i="1"/>
  <c r="L26" i="1"/>
  <c r="C32" i="1"/>
  <c r="C35" i="1"/>
  <c r="L36" i="1"/>
  <c r="H37" i="1"/>
  <c r="L38" i="1"/>
  <c r="C42" i="1"/>
  <c r="L42" i="1"/>
  <c r="H43" i="1"/>
  <c r="K44" i="1"/>
  <c r="L50" i="1"/>
  <c r="C53" i="1"/>
  <c r="K55" i="1"/>
  <c r="G15" i="1"/>
  <c r="H15" i="1" s="1"/>
  <c r="K16" i="1"/>
  <c r="K37" i="1"/>
  <c r="K43" i="1"/>
  <c r="L44" i="1"/>
  <c r="H22" i="1"/>
  <c r="L25" i="1"/>
  <c r="L28" i="1"/>
  <c r="H31" i="1"/>
  <c r="K38" i="1"/>
  <c r="B41" i="1"/>
  <c r="B40" i="1" s="1"/>
  <c r="D55" i="1" s="1"/>
  <c r="H49" i="1"/>
  <c r="L52" i="1"/>
  <c r="H57" i="1"/>
  <c r="K22" i="1"/>
  <c r="K31" i="1"/>
  <c r="K57" i="1"/>
  <c r="L24" i="1"/>
  <c r="K28" i="1"/>
  <c r="K46" i="1"/>
  <c r="H47" i="1"/>
  <c r="K52" i="1"/>
  <c r="K54" i="1"/>
  <c r="K15" i="1"/>
  <c r="C19" i="1"/>
  <c r="H19" i="1"/>
  <c r="K21" i="1"/>
  <c r="C25" i="1"/>
  <c r="H25" i="1"/>
  <c r="K27" i="1"/>
  <c r="C33" i="1"/>
  <c r="H33" i="1"/>
  <c r="C45" i="1"/>
  <c r="H45" i="1"/>
  <c r="C46" i="1"/>
  <c r="H46" i="1"/>
  <c r="K51" i="1"/>
  <c r="C55" i="1"/>
  <c r="H55" i="1"/>
  <c r="L21" i="1"/>
  <c r="K26" i="1"/>
  <c r="L27" i="1"/>
  <c r="K29" i="1"/>
  <c r="K47" i="1"/>
  <c r="K48" i="1"/>
  <c r="K49" i="1"/>
  <c r="K50" i="1"/>
  <c r="L51" i="1"/>
  <c r="K19" i="1"/>
  <c r="K25" i="1"/>
  <c r="K33" i="1"/>
  <c r="G41" i="1"/>
  <c r="K45" i="1"/>
  <c r="B20" i="1"/>
  <c r="B14" i="1" s="1"/>
  <c r="G20" i="1"/>
  <c r="D41" i="1" l="1"/>
  <c r="L15" i="1"/>
  <c r="D49" i="1"/>
  <c r="D48" i="1"/>
  <c r="D45" i="1"/>
  <c r="C41" i="1"/>
  <c r="D51" i="1"/>
  <c r="D50" i="1"/>
  <c r="D46" i="1"/>
  <c r="D47" i="1"/>
  <c r="C14" i="1"/>
  <c r="B13" i="1"/>
  <c r="L20" i="1"/>
  <c r="K20" i="1"/>
  <c r="H20" i="1"/>
  <c r="H41" i="1"/>
  <c r="G40" i="1"/>
  <c r="I41" i="1" s="1"/>
  <c r="L41" i="1"/>
  <c r="K41" i="1"/>
  <c r="G14" i="1"/>
  <c r="D57" i="1"/>
  <c r="D52" i="1"/>
  <c r="D40" i="1"/>
  <c r="D53" i="1"/>
  <c r="D43" i="1"/>
  <c r="D42" i="1"/>
  <c r="C40" i="1"/>
  <c r="D56" i="1"/>
  <c r="D54" i="1"/>
  <c r="D44" i="1"/>
  <c r="C20" i="1"/>
  <c r="I57" i="1" l="1"/>
  <c r="I52" i="1"/>
  <c r="I40" i="1"/>
  <c r="I53" i="1"/>
  <c r="I43" i="1"/>
  <c r="I42" i="1"/>
  <c r="H40" i="1"/>
  <c r="I56" i="1"/>
  <c r="I54" i="1"/>
  <c r="I44" i="1"/>
  <c r="L40" i="1"/>
  <c r="K40" i="1"/>
  <c r="I51" i="1"/>
  <c r="I47" i="1"/>
  <c r="I49" i="1"/>
  <c r="I46" i="1"/>
  <c r="I55" i="1"/>
  <c r="I48" i="1"/>
  <c r="I50" i="1"/>
  <c r="I45" i="1"/>
  <c r="L14" i="1"/>
  <c r="K14" i="1"/>
  <c r="H14" i="1"/>
  <c r="G13" i="1"/>
  <c r="B12" i="1"/>
  <c r="C13" i="1"/>
  <c r="D13" i="1" l="1"/>
  <c r="C12" i="1"/>
  <c r="L13" i="1"/>
  <c r="G12" i="1"/>
  <c r="K13" i="1"/>
  <c r="H13" i="1"/>
  <c r="D38" i="1"/>
  <c r="D28" i="1"/>
  <c r="D22" i="1"/>
  <c r="D16" i="1"/>
  <c r="D37" i="1"/>
  <c r="D36" i="1"/>
  <c r="D31" i="1"/>
  <c r="D23" i="1"/>
  <c r="D17" i="1"/>
  <c r="B59" i="1"/>
  <c r="C59" i="1" s="1"/>
  <c r="D35" i="1"/>
  <c r="D32" i="1"/>
  <c r="D24" i="1"/>
  <c r="D18" i="1"/>
  <c r="D27" i="1"/>
  <c r="D21" i="1"/>
  <c r="D15" i="1"/>
  <c r="D12" i="1"/>
  <c r="D19" i="1"/>
  <c r="D26" i="1"/>
  <c r="D25" i="1"/>
  <c r="D33" i="1"/>
  <c r="D14" i="1"/>
  <c r="D20" i="1"/>
  <c r="I13" i="1" l="1"/>
  <c r="L12" i="1"/>
  <c r="K12" i="1"/>
  <c r="H12" i="1"/>
  <c r="I38" i="1"/>
  <c r="I28" i="1"/>
  <c r="I22" i="1"/>
  <c r="I16" i="1"/>
  <c r="I37" i="1"/>
  <c r="I31" i="1"/>
  <c r="I23" i="1"/>
  <c r="I17" i="1"/>
  <c r="I36" i="1"/>
  <c r="I35" i="1"/>
  <c r="I32" i="1"/>
  <c r="I24" i="1"/>
  <c r="I18" i="1"/>
  <c r="G59" i="1"/>
  <c r="I27" i="1"/>
  <c r="I21" i="1"/>
  <c r="I15" i="1"/>
  <c r="I12" i="1"/>
  <c r="I33" i="1"/>
  <c r="I26" i="1"/>
  <c r="I29" i="1"/>
  <c r="I25" i="1"/>
  <c r="I19" i="1"/>
  <c r="I20" i="1"/>
  <c r="I14" i="1"/>
  <c r="K59" i="1" l="1"/>
  <c r="H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<sst xmlns="http://schemas.openxmlformats.org/spreadsheetml/2006/main" count="61" uniqueCount="56">
  <si>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</si>
  <si>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</si>
  <si>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</si>
  <si>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1.01.-31.01.2023
</t>
  </si>
  <si>
    <t xml:space="preserve">
Realizări 1.01.-31.01.2024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</si>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</sst>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165" fontId="10" fillId="5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5" fontId="12" fillId="5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60"/>
  <sheetViews>
    <sheetView showZeros="0" tabSelected="1" view="pageBreakPreview" zoomScale="75" zoomScaleNormal="75" zoomScaleSheetLayoutView="75" workbookViewId="0">
      <selection activeCell="O18" sqref="O18"/>
    </sheetView>
  </sheetViews>
  <sheetFormatPr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4.2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6.5" customHeight="1" thickBot="1" x14ac:dyDescent="0.3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3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" customHeight="1" x14ac:dyDescent="0.3">
      <c r="A7" s="14"/>
      <c r="B7" s="100" t="s">
        <v>3</v>
      </c>
      <c r="C7" s="100"/>
      <c r="D7" s="100"/>
      <c r="E7" s="15"/>
      <c r="F7" s="16"/>
      <c r="G7" s="100" t="s">
        <v>4</v>
      </c>
      <c r="H7" s="100"/>
      <c r="I7" s="100"/>
      <c r="J7" s="17"/>
      <c r="K7" s="101" t="s">
        <v>5</v>
      </c>
      <c r="L7" s="102"/>
    </row>
    <row r="8" spans="1:12" s="24" customFormat="1" ht="33" customHeight="1" x14ac:dyDescent="0.3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3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3">
      <c r="A10" s="30" t="s">
        <v>10</v>
      </c>
      <c r="B10" s="31">
        <v>1589400</v>
      </c>
      <c r="C10" s="31"/>
      <c r="D10" s="31"/>
      <c r="E10" s="31"/>
      <c r="F10" s="31"/>
      <c r="G10" s="31">
        <v>1738900</v>
      </c>
      <c r="H10" s="31"/>
      <c r="I10" s="31"/>
      <c r="J10" s="31"/>
      <c r="K10" s="31"/>
      <c r="L10" s="32"/>
    </row>
    <row r="11" spans="1:12" s="29" customFormat="1" ht="8.25" customHeight="1" x14ac:dyDescent="0.3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5">
      <c r="A12" s="36" t="s">
        <v>11</v>
      </c>
      <c r="B12" s="37">
        <f>B13+B31+B32+B34+B35+B33+B36+B37+B38</f>
        <v>39596.770011729997</v>
      </c>
      <c r="C12" s="38">
        <f>B12/$B$10*100</f>
        <v>2.4913030081621992</v>
      </c>
      <c r="D12" s="38">
        <f>B12/B$12*100</f>
        <v>100</v>
      </c>
      <c r="E12" s="38"/>
      <c r="F12" s="38"/>
      <c r="G12" s="37">
        <f>G13+G31+G32+G34+G35+G33+G36+G37+G38+G30+G29</f>
        <v>47385.563171910006</v>
      </c>
      <c r="H12" s="38">
        <f>G12/$G$10*100</f>
        <v>2.725030948985566</v>
      </c>
      <c r="I12" s="38">
        <f t="shared" ref="I12:I33" si="0">G12/G$12*100</f>
        <v>100</v>
      </c>
      <c r="J12" s="38"/>
      <c r="K12" s="38">
        <f t="shared" ref="K12:K29" si="1">G12-B12</f>
        <v>7788.7931601800083</v>
      </c>
      <c r="L12" s="39">
        <f t="shared" ref="L12:L28" si="2">G12/B12-1</f>
        <v>0.19670274009402</v>
      </c>
    </row>
    <row r="13" spans="1:12" s="44" customFormat="1" ht="24.9" customHeight="1" x14ac:dyDescent="0.3">
      <c r="A13" s="40" t="s">
        <v>12</v>
      </c>
      <c r="B13" s="41">
        <f>B14+B27+B28</f>
        <v>37992.122642729999</v>
      </c>
      <c r="C13" s="42">
        <f>B13/$B$10*100</f>
        <v>2.3903436921309926</v>
      </c>
      <c r="D13" s="42">
        <f>B13/B$12*100</f>
        <v>95.947529638087531</v>
      </c>
      <c r="E13" s="42"/>
      <c r="F13" s="42"/>
      <c r="G13" s="41">
        <f>G14+G27+G28</f>
        <v>43245.254936910002</v>
      </c>
      <c r="H13" s="42">
        <f>G13/$G$10*100</f>
        <v>2.48693167731957</v>
      </c>
      <c r="I13" s="42">
        <f t="shared" si="0"/>
        <v>91.262511284334877</v>
      </c>
      <c r="J13" s="42"/>
      <c r="K13" s="42">
        <f t="shared" si="1"/>
        <v>5253.1322941800026</v>
      </c>
      <c r="L13" s="43">
        <f t="shared" si="2"/>
        <v>0.1382689865364819</v>
      </c>
    </row>
    <row r="14" spans="1:12" s="44" customFormat="1" ht="25.5" customHeight="1" x14ac:dyDescent="0.3">
      <c r="A14" s="45" t="s">
        <v>13</v>
      </c>
      <c r="B14" s="41">
        <f>B15+B19+B20+B25+B26</f>
        <v>20575.278491000001</v>
      </c>
      <c r="C14" s="42">
        <f>B14/$B$10*100</f>
        <v>1.2945311747200201</v>
      </c>
      <c r="D14" s="42">
        <f t="shared" ref="D14:D35" si="3">B14/B$12*100</f>
        <v>51.962012267427014</v>
      </c>
      <c r="E14" s="42"/>
      <c r="F14" s="42"/>
      <c r="G14" s="41">
        <f>G15+G19+G20+G25+G26</f>
        <v>23538.524000000001</v>
      </c>
      <c r="H14" s="42">
        <f>G14/$G$10*100</f>
        <v>1.3536444878946461</v>
      </c>
      <c r="I14" s="42">
        <f t="shared" si="0"/>
        <v>49.674462904671259</v>
      </c>
      <c r="J14" s="42"/>
      <c r="K14" s="42">
        <f t="shared" si="1"/>
        <v>2963.2455090000003</v>
      </c>
      <c r="L14" s="43">
        <f t="shared" si="2"/>
        <v>0.14401970356300042</v>
      </c>
    </row>
    <row r="15" spans="1:12" s="44" customFormat="1" ht="40.5" customHeight="1" x14ac:dyDescent="0.3">
      <c r="A15" s="46" t="s">
        <v>14</v>
      </c>
      <c r="B15" s="41">
        <f>B16+B17+B18</f>
        <v>4961.4424909999998</v>
      </c>
      <c r="C15" s="42">
        <f>B15/$B$10*100</f>
        <v>0.31215820378759279</v>
      </c>
      <c r="D15" s="42">
        <f t="shared" si="3"/>
        <v>12.529917186503447</v>
      </c>
      <c r="E15" s="42"/>
      <c r="F15" s="42"/>
      <c r="G15" s="41">
        <f>G16+G17+G18</f>
        <v>4811.2970000000005</v>
      </c>
      <c r="H15" s="42">
        <f>G15/$G$10*100</f>
        <v>0.27668623842659157</v>
      </c>
      <c r="I15" s="42">
        <f t="shared" si="0"/>
        <v>10.153508110782822</v>
      </c>
      <c r="J15" s="42"/>
      <c r="K15" s="42">
        <f t="shared" si="1"/>
        <v>-150.14549099999931</v>
      </c>
      <c r="L15" s="43">
        <f t="shared" si="2"/>
        <v>-3.0262467270831372E-2</v>
      </c>
    </row>
    <row r="16" spans="1:12" ht="25.5" customHeight="1" x14ac:dyDescent="0.25">
      <c r="A16" s="47" t="s">
        <v>15</v>
      </c>
      <c r="B16" s="48">
        <v>254.732</v>
      </c>
      <c r="C16" s="48">
        <f t="shared" ref="C16:C28" si="4">B16/$B$10*100</f>
        <v>1.6026928400654335E-2</v>
      </c>
      <c r="D16" s="48">
        <f t="shared" si="3"/>
        <v>0.64331509849045554</v>
      </c>
      <c r="E16" s="48"/>
      <c r="F16" s="48"/>
      <c r="G16" s="48">
        <v>390.899</v>
      </c>
      <c r="H16" s="48">
        <f t="shared" ref="H16:H28" si="5">G16/$G$10*100</f>
        <v>2.2479671056414977E-2</v>
      </c>
      <c r="I16" s="48">
        <f t="shared" si="0"/>
        <v>0.82493268800427288</v>
      </c>
      <c r="J16" s="48"/>
      <c r="K16" s="48">
        <f t="shared" si="1"/>
        <v>136.167</v>
      </c>
      <c r="L16" s="49">
        <f t="shared" si="2"/>
        <v>0.53455003690152791</v>
      </c>
    </row>
    <row r="17" spans="1:12" ht="18" customHeight="1" x14ac:dyDescent="0.25">
      <c r="A17" s="47" t="s">
        <v>16</v>
      </c>
      <c r="B17" s="48">
        <v>4488.8214909999997</v>
      </c>
      <c r="C17" s="48">
        <f t="shared" si="4"/>
        <v>0.28242239153139548</v>
      </c>
      <c r="D17" s="48">
        <f t="shared" si="3"/>
        <v>11.336332457597546</v>
      </c>
      <c r="E17" s="48"/>
      <c r="F17" s="48"/>
      <c r="G17" s="48">
        <v>4226.2669999999998</v>
      </c>
      <c r="H17" s="48">
        <f t="shared" si="5"/>
        <v>0.24304255563862209</v>
      </c>
      <c r="I17" s="48">
        <f>G17/G$12*100</f>
        <v>8.9188915718222717</v>
      </c>
      <c r="J17" s="48"/>
      <c r="K17" s="48">
        <f t="shared" si="1"/>
        <v>-262.55449099999987</v>
      </c>
      <c r="L17" s="49">
        <f t="shared" si="2"/>
        <v>-5.8490740058702806E-2</v>
      </c>
    </row>
    <row r="18" spans="1:12" ht="31.95" customHeight="1" x14ac:dyDescent="0.25">
      <c r="A18" s="50" t="s">
        <v>17</v>
      </c>
      <c r="B18" s="48">
        <v>217.88900000000001</v>
      </c>
      <c r="C18" s="48">
        <f t="shared" si="4"/>
        <v>1.3708883855542973E-2</v>
      </c>
      <c r="D18" s="48">
        <f t="shared" si="3"/>
        <v>0.55026963041544397</v>
      </c>
      <c r="E18" s="48"/>
      <c r="F18" s="48"/>
      <c r="G18" s="48">
        <v>194.13099999999997</v>
      </c>
      <c r="H18" s="48">
        <f t="shared" si="5"/>
        <v>1.116401173155443E-2</v>
      </c>
      <c r="I18" s="48">
        <f t="shared" si="0"/>
        <v>0.40968385095627635</v>
      </c>
      <c r="J18" s="48"/>
      <c r="K18" s="48">
        <f t="shared" si="1"/>
        <v>-23.758000000000038</v>
      </c>
      <c r="L18" s="49">
        <f t="shared" si="2"/>
        <v>-0.10903717030231008</v>
      </c>
    </row>
    <row r="19" spans="1:12" ht="24" customHeight="1" x14ac:dyDescent="0.3">
      <c r="A19" s="46" t="s">
        <v>18</v>
      </c>
      <c r="B19" s="42">
        <v>602.8180000000001</v>
      </c>
      <c r="C19" s="42">
        <f t="shared" si="4"/>
        <v>3.7927393985151631E-2</v>
      </c>
      <c r="D19" s="42">
        <f t="shared" si="3"/>
        <v>1.5223918512076202</v>
      </c>
      <c r="E19" s="42"/>
      <c r="F19" s="42"/>
      <c r="G19" s="42">
        <v>683.24599999999998</v>
      </c>
      <c r="H19" s="42">
        <f t="shared" si="5"/>
        <v>3.9291851170280057E-2</v>
      </c>
      <c r="I19" s="42">
        <f t="shared" si="0"/>
        <v>1.4418864191214802</v>
      </c>
      <c r="J19" s="42"/>
      <c r="K19" s="42">
        <f t="shared" si="1"/>
        <v>80.427999999999884</v>
      </c>
      <c r="L19" s="43">
        <f t="shared" si="2"/>
        <v>0.13342003722516549</v>
      </c>
    </row>
    <row r="20" spans="1:12" ht="23.25" customHeight="1" x14ac:dyDescent="0.25">
      <c r="A20" s="51" t="s">
        <v>19</v>
      </c>
      <c r="B20" s="41">
        <f>B21+B22+B23+B24</f>
        <v>14668.268</v>
      </c>
      <c r="C20" s="42">
        <f>B20/$B$10*100</f>
        <v>0.92288083553542211</v>
      </c>
      <c r="D20" s="42">
        <f t="shared" si="3"/>
        <v>37.044102323635812</v>
      </c>
      <c r="E20" s="42"/>
      <c r="F20" s="42"/>
      <c r="G20" s="41">
        <f>G21+G22+G23+G24</f>
        <v>17693.916000000001</v>
      </c>
      <c r="H20" s="42">
        <f>G20/$G$10*100</f>
        <v>1.0175349933866238</v>
      </c>
      <c r="I20" s="42">
        <f t="shared" si="0"/>
        <v>37.340309612462072</v>
      </c>
      <c r="J20" s="42"/>
      <c r="K20" s="42">
        <f t="shared" si="1"/>
        <v>3025.648000000001</v>
      </c>
      <c r="L20" s="43">
        <f t="shared" si="2"/>
        <v>0.20627166070322689</v>
      </c>
    </row>
    <row r="21" spans="1:12" ht="20.25" customHeight="1" x14ac:dyDescent="0.25">
      <c r="A21" s="47" t="s">
        <v>20</v>
      </c>
      <c r="B21" s="34">
        <v>9743.31</v>
      </c>
      <c r="C21" s="48">
        <f t="shared" si="4"/>
        <v>0.6130181200453001</v>
      </c>
      <c r="D21" s="48">
        <f t="shared" si="3"/>
        <v>24.606325205600555</v>
      </c>
      <c r="E21" s="48"/>
      <c r="F21" s="48"/>
      <c r="G21" s="48">
        <v>11966.754000000001</v>
      </c>
      <c r="H21" s="48">
        <f t="shared" si="5"/>
        <v>0.6881795387888896</v>
      </c>
      <c r="I21" s="48">
        <f>G21/G$12*100</f>
        <v>25.254008180900655</v>
      </c>
      <c r="J21" s="48"/>
      <c r="K21" s="48">
        <f t="shared" si="1"/>
        <v>2223.4440000000013</v>
      </c>
      <c r="L21" s="49">
        <f t="shared" si="2"/>
        <v>0.22820212022403075</v>
      </c>
    </row>
    <row r="22" spans="1:12" ht="18" customHeight="1" x14ac:dyDescent="0.25">
      <c r="A22" s="47" t="s">
        <v>21</v>
      </c>
      <c r="B22" s="34">
        <v>2903.223</v>
      </c>
      <c r="C22" s="48">
        <f t="shared" si="4"/>
        <v>0.182661570403926</v>
      </c>
      <c r="D22" s="48">
        <f t="shared" si="3"/>
        <v>7.3319692468349311</v>
      </c>
      <c r="E22" s="48"/>
      <c r="F22" s="48"/>
      <c r="G22" s="48">
        <v>4300.8140000000003</v>
      </c>
      <c r="H22" s="48">
        <f t="shared" si="5"/>
        <v>0.24732957616884241</v>
      </c>
      <c r="I22" s="48">
        <f t="shared" si="0"/>
        <v>9.0762116393912731</v>
      </c>
      <c r="J22" s="48"/>
      <c r="K22" s="48">
        <f t="shared" si="1"/>
        <v>1397.5910000000003</v>
      </c>
      <c r="L22" s="49">
        <f t="shared" si="2"/>
        <v>0.481392920902046</v>
      </c>
    </row>
    <row r="23" spans="1:12" s="53" customFormat="1" ht="23.4" customHeight="1" x14ac:dyDescent="0.25">
      <c r="A23" s="52" t="s">
        <v>22</v>
      </c>
      <c r="B23" s="34">
        <v>1431.1080000000002</v>
      </c>
      <c r="C23" s="48">
        <f t="shared" si="4"/>
        <v>9.0040770101925266E-2</v>
      </c>
      <c r="D23" s="48">
        <f t="shared" si="3"/>
        <v>3.6142038847513422</v>
      </c>
      <c r="E23" s="48"/>
      <c r="F23" s="48"/>
      <c r="G23" s="48">
        <v>475.89699999999999</v>
      </c>
      <c r="H23" s="48">
        <f t="shared" si="5"/>
        <v>2.7367703720742997E-2</v>
      </c>
      <c r="I23" s="48">
        <f t="shared" si="0"/>
        <v>1.0043079962424295</v>
      </c>
      <c r="J23" s="48"/>
      <c r="K23" s="48">
        <f t="shared" si="1"/>
        <v>-955.21100000000024</v>
      </c>
      <c r="L23" s="49">
        <f t="shared" si="2"/>
        <v>-0.66746255349002315</v>
      </c>
    </row>
    <row r="24" spans="1:12" ht="49.95" customHeight="1" x14ac:dyDescent="0.25">
      <c r="A24" s="52" t="s">
        <v>23</v>
      </c>
      <c r="B24" s="34">
        <v>590.62699999999995</v>
      </c>
      <c r="C24" s="48">
        <f t="shared" si="4"/>
        <v>3.7160374984270793E-2</v>
      </c>
      <c r="D24" s="48">
        <f t="shared" si="3"/>
        <v>1.4916039864489827</v>
      </c>
      <c r="E24" s="48"/>
      <c r="F24" s="48"/>
      <c r="G24" s="48">
        <v>950.45099999999991</v>
      </c>
      <c r="H24" s="48">
        <f t="shared" si="5"/>
        <v>5.4658174708148821E-2</v>
      </c>
      <c r="I24" s="48">
        <f t="shared" si="0"/>
        <v>2.0057817959277182</v>
      </c>
      <c r="J24" s="48"/>
      <c r="K24" s="48">
        <f t="shared" si="1"/>
        <v>359.82399999999996</v>
      </c>
      <c r="L24" s="49">
        <f t="shared" si="2"/>
        <v>0.60922375712590182</v>
      </c>
    </row>
    <row r="25" spans="1:12" s="44" customFormat="1" ht="35.25" customHeight="1" x14ac:dyDescent="0.3">
      <c r="A25" s="51" t="s">
        <v>24</v>
      </c>
      <c r="B25" s="54">
        <v>136.97</v>
      </c>
      <c r="C25" s="42">
        <f t="shared" si="4"/>
        <v>8.6177173776267775E-3</v>
      </c>
      <c r="D25" s="42">
        <f t="shared" si="3"/>
        <v>0.34591205282507775</v>
      </c>
      <c r="E25" s="42"/>
      <c r="F25" s="42"/>
      <c r="G25" s="42">
        <v>109.761</v>
      </c>
      <c r="H25" s="42">
        <f t="shared" si="5"/>
        <v>6.3120938524354473E-3</v>
      </c>
      <c r="I25" s="42">
        <f t="shared" si="0"/>
        <v>0.23163384088482447</v>
      </c>
      <c r="J25" s="42"/>
      <c r="K25" s="42">
        <f t="shared" si="1"/>
        <v>-27.209000000000003</v>
      </c>
      <c r="L25" s="43">
        <f t="shared" si="2"/>
        <v>-0.19864933927137329</v>
      </c>
    </row>
    <row r="26" spans="1:12" s="44" customFormat="1" ht="17.25" customHeight="1" x14ac:dyDescent="0.3">
      <c r="A26" s="55" t="s">
        <v>25</v>
      </c>
      <c r="B26" s="54">
        <v>205.78</v>
      </c>
      <c r="C26" s="42">
        <f t="shared" si="4"/>
        <v>1.2947024034226751E-2</v>
      </c>
      <c r="D26" s="42">
        <f t="shared" si="3"/>
        <v>0.5196888532550521</v>
      </c>
      <c r="E26" s="42"/>
      <c r="F26" s="42"/>
      <c r="G26" s="42">
        <v>240.304</v>
      </c>
      <c r="H26" s="42">
        <f t="shared" si="5"/>
        <v>1.381931105871528E-2</v>
      </c>
      <c r="I26" s="42">
        <f t="shared" si="0"/>
        <v>0.50712492142005683</v>
      </c>
      <c r="J26" s="42"/>
      <c r="K26" s="42">
        <f t="shared" si="1"/>
        <v>34.524000000000001</v>
      </c>
      <c r="L26" s="43">
        <f t="shared" si="2"/>
        <v>0.16777140635630294</v>
      </c>
    </row>
    <row r="27" spans="1:12" s="44" customFormat="1" ht="18" customHeight="1" x14ac:dyDescent="0.3">
      <c r="A27" s="56" t="s">
        <v>26</v>
      </c>
      <c r="B27" s="54">
        <v>12426.746592000001</v>
      </c>
      <c r="C27" s="42">
        <f>B27/$B$10*100</f>
        <v>0.7818514277085693</v>
      </c>
      <c r="D27" s="42">
        <f t="shared" si="3"/>
        <v>31.383232996829662</v>
      </c>
      <c r="E27" s="42"/>
      <c r="F27" s="42"/>
      <c r="G27" s="42">
        <v>15621.040513999998</v>
      </c>
      <c r="H27" s="42">
        <f t="shared" si="5"/>
        <v>0.89832885812870189</v>
      </c>
      <c r="I27" s="42">
        <f>G27/G$12*100</f>
        <v>32.965822221693244</v>
      </c>
      <c r="J27" s="42"/>
      <c r="K27" s="42">
        <f t="shared" si="1"/>
        <v>3194.2939219999971</v>
      </c>
      <c r="L27" s="43">
        <f t="shared" si="2"/>
        <v>0.25704989623401486</v>
      </c>
    </row>
    <row r="28" spans="1:12" s="44" customFormat="1" ht="18.75" customHeight="1" x14ac:dyDescent="0.3">
      <c r="A28" s="58" t="s">
        <v>27</v>
      </c>
      <c r="B28" s="54">
        <v>4990.0975597300012</v>
      </c>
      <c r="C28" s="42">
        <f t="shared" si="4"/>
        <v>0.3139610897024035</v>
      </c>
      <c r="D28" s="42">
        <f t="shared" si="3"/>
        <v>12.60228437383088</v>
      </c>
      <c r="E28" s="42"/>
      <c r="F28" s="42"/>
      <c r="G28" s="42">
        <v>4085.6904229100001</v>
      </c>
      <c r="H28" s="42">
        <f t="shared" si="5"/>
        <v>0.23495833129622173</v>
      </c>
      <c r="I28" s="42">
        <f>G28/G$12*100</f>
        <v>8.6222261579703723</v>
      </c>
      <c r="J28" s="42"/>
      <c r="K28" s="42">
        <f t="shared" si="1"/>
        <v>-904.40713682000114</v>
      </c>
      <c r="L28" s="43">
        <f t="shared" si="2"/>
        <v>-0.18124037175516383</v>
      </c>
    </row>
    <row r="29" spans="1:12" s="44" customFormat="1" ht="18.75" customHeight="1" x14ac:dyDescent="0.3">
      <c r="A29" s="42" t="s">
        <v>28</v>
      </c>
      <c r="B29" s="54"/>
      <c r="C29" s="42"/>
      <c r="D29" s="42"/>
      <c r="E29" s="42"/>
      <c r="F29" s="42"/>
      <c r="G29" s="42">
        <v>0</v>
      </c>
      <c r="H29" s="42">
        <f>G29/$G$10*100</f>
        <v>0</v>
      </c>
      <c r="I29" s="42">
        <f>G29/G$12*100</f>
        <v>0</v>
      </c>
      <c r="J29" s="42"/>
      <c r="K29" s="42">
        <f t="shared" si="1"/>
        <v>0</v>
      </c>
      <c r="L29" s="43"/>
    </row>
    <row r="30" spans="1:12" s="44" customFormat="1" ht="16.95" customHeight="1" x14ac:dyDescent="0.3">
      <c r="A30" s="59" t="s">
        <v>29</v>
      </c>
      <c r="B30" s="54"/>
      <c r="C30" s="42"/>
      <c r="D30" s="42"/>
      <c r="E30" s="42"/>
      <c r="F30" s="42"/>
      <c r="G30" s="42"/>
      <c r="H30" s="42"/>
      <c r="I30" s="42"/>
      <c r="J30" s="42"/>
      <c r="K30" s="42"/>
      <c r="L30" s="43"/>
    </row>
    <row r="31" spans="1:12" s="44" customFormat="1" ht="19.5" customHeight="1" x14ac:dyDescent="0.3">
      <c r="A31" s="60" t="s">
        <v>30</v>
      </c>
      <c r="B31" s="54">
        <v>48.847999999999999</v>
      </c>
      <c r="C31" s="42">
        <f>B31/$B$10*100</f>
        <v>3.073361016735875E-3</v>
      </c>
      <c r="D31" s="42">
        <f t="shared" si="3"/>
        <v>0.12336359754982403</v>
      </c>
      <c r="E31" s="42"/>
      <c r="F31" s="42"/>
      <c r="G31" s="42">
        <v>114.71</v>
      </c>
      <c r="H31" s="42">
        <f>G31/$G$10*100</f>
        <v>6.596699062625797E-3</v>
      </c>
      <c r="I31" s="42">
        <f t="shared" si="0"/>
        <v>0.24207795016352088</v>
      </c>
      <c r="J31" s="42"/>
      <c r="K31" s="42">
        <f>G31-B31</f>
        <v>65.861999999999995</v>
      </c>
      <c r="L31" s="43">
        <f>G31/B31-1</f>
        <v>1.3483049459547987</v>
      </c>
    </row>
    <row r="32" spans="1:12" s="44" customFormat="1" ht="18" customHeight="1" x14ac:dyDescent="0.3">
      <c r="A32" s="60" t="s">
        <v>31</v>
      </c>
      <c r="B32" s="54">
        <v>0</v>
      </c>
      <c r="C32" s="42">
        <f>B32/$B$10*100</f>
        <v>0</v>
      </c>
      <c r="D32" s="42">
        <f t="shared" si="3"/>
        <v>0</v>
      </c>
      <c r="E32" s="42"/>
      <c r="F32" s="42"/>
      <c r="G32" s="42">
        <v>0</v>
      </c>
      <c r="H32" s="42">
        <f>G32/$G$10*100</f>
        <v>0</v>
      </c>
      <c r="I32" s="42">
        <f t="shared" si="0"/>
        <v>0</v>
      </c>
      <c r="J32" s="42"/>
      <c r="K32" s="42">
        <f>G32-B32</f>
        <v>0</v>
      </c>
      <c r="L32" s="61"/>
    </row>
    <row r="33" spans="1:12" s="44" customFormat="1" ht="34.950000000000003" customHeight="1" x14ac:dyDescent="0.3">
      <c r="A33" s="62" t="s">
        <v>32</v>
      </c>
      <c r="B33" s="54">
        <v>8.9878929999999997</v>
      </c>
      <c r="C33" s="42">
        <f>B33/$B$10*100</f>
        <v>5.6548968164087067E-4</v>
      </c>
      <c r="D33" s="42">
        <f t="shared" si="3"/>
        <v>2.2698550910434007E-2</v>
      </c>
      <c r="E33" s="42"/>
      <c r="F33" s="42"/>
      <c r="G33" s="42">
        <v>1131.1616550000001</v>
      </c>
      <c r="H33" s="42">
        <f>G33/$G$10*100</f>
        <v>6.5050414342400373E-2</v>
      </c>
      <c r="I33" s="42">
        <f t="shared" si="0"/>
        <v>2.3871440567167275</v>
      </c>
      <c r="J33" s="42"/>
      <c r="K33" s="42">
        <f>G33-B33</f>
        <v>1122.1737620000001</v>
      </c>
      <c r="L33" s="61"/>
    </row>
    <row r="34" spans="1:12" s="44" customFormat="1" ht="16.95" customHeight="1" x14ac:dyDescent="0.3">
      <c r="A34" s="63" t="s">
        <v>33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61"/>
    </row>
    <row r="35" spans="1:12" ht="18.600000000000001" customHeight="1" x14ac:dyDescent="0.3">
      <c r="A35" s="60" t="s">
        <v>34</v>
      </c>
      <c r="B35" s="63">
        <v>-39.319474999999997</v>
      </c>
      <c r="C35" s="63">
        <f>B35/$B$10*100</f>
        <v>-2.47385648672455E-3</v>
      </c>
      <c r="D35" s="63">
        <f t="shared" si="3"/>
        <v>-9.9299702951407762E-2</v>
      </c>
      <c r="E35" s="63"/>
      <c r="F35" s="63"/>
      <c r="G35" s="63">
        <v>-119.627</v>
      </c>
      <c r="H35" s="63">
        <f>G35/$G$10*100</f>
        <v>-6.8794640289838397E-3</v>
      </c>
      <c r="I35" s="63">
        <f>G35/G$12*100</f>
        <v>-0.25245452832544252</v>
      </c>
      <c r="J35" s="63"/>
      <c r="K35" s="63">
        <f>G35-B35</f>
        <v>-80.307524999999998</v>
      </c>
      <c r="L35" s="61">
        <f>G35/B35-1</f>
        <v>2.0424363499258322</v>
      </c>
    </row>
    <row r="36" spans="1:12" ht="19.2" customHeight="1" x14ac:dyDescent="0.3">
      <c r="A36" s="64" t="s">
        <v>35</v>
      </c>
      <c r="B36" s="54">
        <v>18.405000000000001</v>
      </c>
      <c r="C36" s="54">
        <f>B36/$B$10*100</f>
        <v>1.1579841449603624E-3</v>
      </c>
      <c r="D36" s="54">
        <f>B36/B$12*100</f>
        <v>4.6481063972005222E-2</v>
      </c>
      <c r="E36" s="41"/>
      <c r="F36" s="42"/>
      <c r="G36" s="54">
        <v>-12.636538000000002</v>
      </c>
      <c r="H36" s="54">
        <f>G36/$G$10*100</f>
        <v>-7.2669722238196571E-4</v>
      </c>
      <c r="I36" s="54">
        <f>G36/G$12*100</f>
        <v>-2.6667485103333957E-2</v>
      </c>
      <c r="J36" s="54"/>
      <c r="K36" s="54">
        <f>G36-B36</f>
        <v>-31.041538000000003</v>
      </c>
      <c r="L36" s="43">
        <f>G36/B36-1</f>
        <v>-1.6865817984243412</v>
      </c>
    </row>
    <row r="37" spans="1:12" ht="48" customHeight="1" x14ac:dyDescent="0.3">
      <c r="A37" s="66" t="s">
        <v>36</v>
      </c>
      <c r="B37" s="54">
        <v>1536.3149510000005</v>
      </c>
      <c r="C37" s="54">
        <f>B37/$B$10*100</f>
        <v>9.6660057317226655E-2</v>
      </c>
      <c r="D37" s="54">
        <f>B37/B$12*100</f>
        <v>3.8798996750110892</v>
      </c>
      <c r="E37" s="54"/>
      <c r="F37" s="54"/>
      <c r="G37" s="54">
        <v>2916.7511180000001</v>
      </c>
      <c r="H37" s="54">
        <f>G37/$G$10*100</f>
        <v>0.16773541422738514</v>
      </c>
      <c r="I37" s="54">
        <f>G37/G$12*100</f>
        <v>6.1553581360177647</v>
      </c>
      <c r="J37" s="54"/>
      <c r="K37" s="54">
        <f>G37-B37</f>
        <v>1380.4361669999996</v>
      </c>
      <c r="L37" s="43">
        <f>G37/B37-1</f>
        <v>0.89853722122632607</v>
      </c>
    </row>
    <row r="38" spans="1:12" ht="31.95" customHeight="1" x14ac:dyDescent="0.3">
      <c r="A38" s="66" t="s">
        <v>37</v>
      </c>
      <c r="B38" s="54">
        <v>31.411000000000524</v>
      </c>
      <c r="C38" s="54">
        <f>B38/$B$10*100</f>
        <v>1.9762803573675929E-3</v>
      </c>
      <c r="D38" s="54">
        <f>B38/B$12*100</f>
        <v>7.9327177420520534E-2</v>
      </c>
      <c r="E38" s="54"/>
      <c r="F38" s="54"/>
      <c r="G38" s="54">
        <v>109.94900000000001</v>
      </c>
      <c r="H38" s="54">
        <f>G38/$G$10*100</f>
        <v>6.3229052849502563E-3</v>
      </c>
      <c r="I38" s="54">
        <f>G38/G$12*100</f>
        <v>0.23203058619587622</v>
      </c>
      <c r="J38" s="54"/>
      <c r="K38" s="54">
        <f>G38-B38</f>
        <v>78.537999999999485</v>
      </c>
      <c r="L38" s="61">
        <f>G38/B38-1</f>
        <v>2.5003342778007123</v>
      </c>
    </row>
    <row r="39" spans="1:12" ht="8.4" customHeight="1" x14ac:dyDescent="0.3">
      <c r="A39" s="67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5"/>
    </row>
    <row r="40" spans="1:12" s="44" customFormat="1" ht="33" customHeight="1" x14ac:dyDescent="0.3">
      <c r="A40" s="36" t="s">
        <v>38</v>
      </c>
      <c r="B40" s="68">
        <f>B41+B55+B56+B57</f>
        <v>43612.09552463</v>
      </c>
      <c r="C40" s="38">
        <f t="shared" ref="C40:C56" si="6">B40/$B$10*100</f>
        <v>2.7439345365943124</v>
      </c>
      <c r="D40" s="38">
        <f>B40/B$40*100</f>
        <v>100</v>
      </c>
      <c r="E40" s="38"/>
      <c r="F40" s="38"/>
      <c r="G40" s="68">
        <f>G41+G55+G56+G57</f>
        <v>55277.358208690006</v>
      </c>
      <c r="H40" s="38">
        <f t="shared" ref="H40:H51" si="7">G40/$G$10*100</f>
        <v>3.1788692971815515</v>
      </c>
      <c r="I40" s="38">
        <f t="shared" ref="I40:I51" si="8">G40/G$40*100</f>
        <v>100</v>
      </c>
      <c r="J40" s="38"/>
      <c r="K40" s="38">
        <f t="shared" ref="K40:K57" si="9">G40-B40</f>
        <v>11665.262684060006</v>
      </c>
      <c r="L40" s="39">
        <f t="shared" ref="L40:L47" si="10">G40/B40-1</f>
        <v>0.26747769268440758</v>
      </c>
    </row>
    <row r="41" spans="1:12" s="44" customFormat="1" ht="20.100000000000001" customHeight="1" x14ac:dyDescent="0.3">
      <c r="A41" s="69" t="s">
        <v>39</v>
      </c>
      <c r="B41" s="57">
        <f>B42+B43+B44+B45++B46+B47+B48+B49+B50+B51+B52+B53+B54</f>
        <v>43260.550006630001</v>
      </c>
      <c r="C41" s="42">
        <f t="shared" si="6"/>
        <v>2.7218164091248269</v>
      </c>
      <c r="D41" s="42">
        <f t="shared" ref="D41:D56" si="11">B41/B$40*100</f>
        <v>99.193926561493782</v>
      </c>
      <c r="E41" s="42"/>
      <c r="F41" s="42"/>
      <c r="G41" s="57">
        <f>G42+G43+G44+G45++G46+G47+G48+G49+G50+G51+G52+G53+G54</f>
        <v>50259.095372690004</v>
      </c>
      <c r="H41" s="42">
        <f t="shared" si="7"/>
        <v>2.8902809461550407</v>
      </c>
      <c r="I41" s="42">
        <f t="shared" si="8"/>
        <v>90.921666666749118</v>
      </c>
      <c r="J41" s="42"/>
      <c r="K41" s="42">
        <f t="shared" si="9"/>
        <v>6998.5453660600033</v>
      </c>
      <c r="L41" s="43">
        <f t="shared" si="10"/>
        <v>0.16177661553048739</v>
      </c>
    </row>
    <row r="42" spans="1:12" ht="20.100000000000001" customHeight="1" x14ac:dyDescent="0.3">
      <c r="A42" s="70" t="s">
        <v>40</v>
      </c>
      <c r="B42" s="63">
        <v>9777.4355000000014</v>
      </c>
      <c r="C42" s="63">
        <f t="shared" si="6"/>
        <v>0.61516518812130372</v>
      </c>
      <c r="D42" s="63">
        <f t="shared" si="11"/>
        <v>22.419091269022324</v>
      </c>
      <c r="E42" s="63"/>
      <c r="F42" s="63"/>
      <c r="G42" s="71">
        <v>11815.016390000001</v>
      </c>
      <c r="H42" s="63">
        <f t="shared" si="7"/>
        <v>0.67945347000977629</v>
      </c>
      <c r="I42" s="63">
        <f t="shared" si="8"/>
        <v>21.374061230268044</v>
      </c>
      <c r="J42" s="63"/>
      <c r="K42" s="63">
        <f t="shared" si="9"/>
        <v>2037.5808899999993</v>
      </c>
      <c r="L42" s="72">
        <f t="shared" si="10"/>
        <v>0.20839624971190029</v>
      </c>
    </row>
    <row r="43" spans="1:12" ht="19.95" customHeight="1" x14ac:dyDescent="0.3">
      <c r="A43" s="70" t="s">
        <v>41</v>
      </c>
      <c r="B43" s="63">
        <v>5912.9147437299998</v>
      </c>
      <c r="C43" s="63">
        <f t="shared" si="6"/>
        <v>0.37202181601421919</v>
      </c>
      <c r="D43" s="63">
        <f t="shared" si="11"/>
        <v>13.55796980768941</v>
      </c>
      <c r="E43" s="63"/>
      <c r="F43" s="63"/>
      <c r="G43" s="71">
        <v>7104.5951510000004</v>
      </c>
      <c r="H43" s="63">
        <f t="shared" si="7"/>
        <v>0.40856835648973489</v>
      </c>
      <c r="I43" s="63">
        <f t="shared" si="8"/>
        <v>12.852631495481104</v>
      </c>
      <c r="J43" s="63"/>
      <c r="K43" s="63">
        <f t="shared" si="9"/>
        <v>1191.6804072700006</v>
      </c>
      <c r="L43" s="72">
        <f t="shared" si="10"/>
        <v>0.20153857427652699</v>
      </c>
    </row>
    <row r="44" spans="1:12" ht="20.100000000000001" customHeight="1" x14ac:dyDescent="0.3">
      <c r="A44" s="70" t="s">
        <v>42</v>
      </c>
      <c r="B44" s="63">
        <v>3085.2743549000002</v>
      </c>
      <c r="C44" s="63">
        <f t="shared" si="6"/>
        <v>0.19411566345161696</v>
      </c>
      <c r="D44" s="63">
        <f t="shared" si="11"/>
        <v>7.0743547582059811</v>
      </c>
      <c r="E44" s="63"/>
      <c r="F44" s="63"/>
      <c r="G44" s="71">
        <v>1649.27816069</v>
      </c>
      <c r="H44" s="63">
        <f t="shared" si="7"/>
        <v>9.484606134280292E-2</v>
      </c>
      <c r="I44" s="63">
        <f t="shared" si="8"/>
        <v>2.9836414295767151</v>
      </c>
      <c r="J44" s="63"/>
      <c r="K44" s="63">
        <f t="shared" si="9"/>
        <v>-1435.9961942100001</v>
      </c>
      <c r="L44" s="72">
        <f t="shared" si="10"/>
        <v>-0.4654354942306399</v>
      </c>
    </row>
    <row r="45" spans="1:12" ht="20.100000000000001" customHeight="1" x14ac:dyDescent="0.3">
      <c r="A45" s="70" t="s">
        <v>43</v>
      </c>
      <c r="B45" s="63">
        <v>1265.4669999999996</v>
      </c>
      <c r="C45" s="63">
        <f t="shared" si="6"/>
        <v>7.9619164464577813E-2</v>
      </c>
      <c r="D45" s="63">
        <f t="shared" si="11"/>
        <v>2.9016422732664271</v>
      </c>
      <c r="E45" s="63"/>
      <c r="F45" s="63"/>
      <c r="G45" s="71">
        <v>1356.146</v>
      </c>
      <c r="H45" s="63">
        <f t="shared" si="7"/>
        <v>7.7988728506527119E-2</v>
      </c>
      <c r="I45" s="63">
        <f t="shared" si="8"/>
        <v>2.4533480686253268</v>
      </c>
      <c r="J45" s="63"/>
      <c r="K45" s="63">
        <f t="shared" si="9"/>
        <v>90.679000000000315</v>
      </c>
      <c r="L45" s="72">
        <f t="shared" si="10"/>
        <v>7.1656550506651095E-2</v>
      </c>
    </row>
    <row r="46" spans="1:12" ht="31.5" customHeight="1" x14ac:dyDescent="0.3">
      <c r="A46" s="73" t="s">
        <v>44</v>
      </c>
      <c r="B46" s="74">
        <v>158.81341500000053</v>
      </c>
      <c r="C46" s="74">
        <f t="shared" si="6"/>
        <v>9.9920356738392186E-3</v>
      </c>
      <c r="D46" s="74">
        <f>B46/B$40*100</f>
        <v>0.36414992925600287</v>
      </c>
      <c r="E46" s="74"/>
      <c r="F46" s="74"/>
      <c r="G46" s="75">
        <v>199.41204899999866</v>
      </c>
      <c r="H46" s="74">
        <f t="shared" si="7"/>
        <v>1.1467712289378266E-2</v>
      </c>
      <c r="I46" s="74">
        <f t="shared" si="8"/>
        <v>0.36074815342504851</v>
      </c>
      <c r="J46" s="74"/>
      <c r="K46" s="74">
        <f t="shared" si="9"/>
        <v>40.598633999998128</v>
      </c>
      <c r="L46" s="76">
        <f t="shared" si="10"/>
        <v>0.25563730872482027</v>
      </c>
    </row>
    <row r="47" spans="1:12" ht="18" customHeight="1" x14ac:dyDescent="0.3">
      <c r="A47" s="70" t="s">
        <v>45</v>
      </c>
      <c r="B47" s="74">
        <v>1679.9549469999997</v>
      </c>
      <c r="C47" s="77">
        <f t="shared" si="6"/>
        <v>0.1056974296589908</v>
      </c>
      <c r="D47" s="77">
        <f t="shared" si="11"/>
        <v>3.8520390428183906</v>
      </c>
      <c r="E47" s="77"/>
      <c r="F47" s="77"/>
      <c r="G47" s="78">
        <v>2353.369878</v>
      </c>
      <c r="H47" s="77">
        <f t="shared" si="7"/>
        <v>0.13533670009776294</v>
      </c>
      <c r="I47" s="77">
        <f t="shared" si="8"/>
        <v>4.2573848574949311</v>
      </c>
      <c r="J47" s="77"/>
      <c r="K47" s="77">
        <f t="shared" si="9"/>
        <v>673.41493100000025</v>
      </c>
      <c r="L47" s="79">
        <f t="shared" si="10"/>
        <v>0.40085297061243175</v>
      </c>
    </row>
    <row r="48" spans="1:12" ht="33" customHeight="1" x14ac:dyDescent="0.3">
      <c r="A48" s="73" t="s">
        <v>46</v>
      </c>
      <c r="B48" s="74">
        <v>7.3655219999999986</v>
      </c>
      <c r="C48" s="74">
        <f t="shared" si="6"/>
        <v>4.6341525103812752E-4</v>
      </c>
      <c r="D48" s="74">
        <f t="shared" si="11"/>
        <v>1.6888713810691139E-2</v>
      </c>
      <c r="E48" s="74"/>
      <c r="F48" s="74"/>
      <c r="G48" s="75">
        <v>1132.564245</v>
      </c>
      <c r="H48" s="74">
        <f t="shared" si="7"/>
        <v>6.5131073954799015E-2</v>
      </c>
      <c r="I48" s="74">
        <f t="shared" si="8"/>
        <v>2.0488754920671166</v>
      </c>
      <c r="J48" s="74"/>
      <c r="K48" s="74">
        <f t="shared" si="9"/>
        <v>1125.198723</v>
      </c>
      <c r="L48" s="80"/>
    </row>
    <row r="49" spans="1:12" ht="21" customHeight="1" x14ac:dyDescent="0.3">
      <c r="A49" s="73" t="s">
        <v>47</v>
      </c>
      <c r="B49" s="78">
        <v>19135.147592000001</v>
      </c>
      <c r="C49" s="77">
        <f>B49/$B$10*100</f>
        <v>1.2039227124701146</v>
      </c>
      <c r="D49" s="77">
        <f t="shared" si="11"/>
        <v>43.875781160741049</v>
      </c>
      <c r="E49" s="77"/>
      <c r="F49" s="77"/>
      <c r="G49" s="78">
        <v>19766.090514000003</v>
      </c>
      <c r="H49" s="77">
        <f>G49/$G$10*100</f>
        <v>1.1367008174133073</v>
      </c>
      <c r="I49" s="77">
        <f t="shared" si="8"/>
        <v>35.758023093970195</v>
      </c>
      <c r="J49" s="77"/>
      <c r="K49" s="77">
        <f t="shared" si="9"/>
        <v>630.942922000002</v>
      </c>
      <c r="L49" s="79">
        <f>G49/B49-1</f>
        <v>3.2972984345507994E-2</v>
      </c>
    </row>
    <row r="50" spans="1:12" ht="48" customHeight="1" x14ac:dyDescent="0.3">
      <c r="A50" s="73" t="s">
        <v>48</v>
      </c>
      <c r="B50" s="81">
        <v>1679.287824</v>
      </c>
      <c r="C50" s="82">
        <f>B50/$B$10*100</f>
        <v>0.105655456398641</v>
      </c>
      <c r="D50" s="82">
        <f>B50/B$40*100</f>
        <v>3.8505093685572152</v>
      </c>
      <c r="E50" s="82"/>
      <c r="F50" s="83"/>
      <c r="G50" s="82">
        <v>3243.4699850000002</v>
      </c>
      <c r="H50" s="74">
        <f t="shared" si="7"/>
        <v>0.18652423859911441</v>
      </c>
      <c r="I50" s="74">
        <f t="shared" si="8"/>
        <v>5.8676284289036502</v>
      </c>
      <c r="J50" s="84"/>
      <c r="K50" s="74">
        <f t="shared" si="9"/>
        <v>1564.1821610000002</v>
      </c>
      <c r="L50" s="76">
        <f>G50/B50-1</f>
        <v>0.93145566748300324</v>
      </c>
    </row>
    <row r="51" spans="1:12" ht="21.6" customHeight="1" x14ac:dyDescent="0.3">
      <c r="A51" s="73" t="s">
        <v>49</v>
      </c>
      <c r="B51" s="74">
        <v>500.435</v>
      </c>
      <c r="C51" s="74">
        <f t="shared" si="6"/>
        <v>3.1485780797785329E-2</v>
      </c>
      <c r="D51" s="74">
        <f t="shared" si="11"/>
        <v>1.1474683662411465</v>
      </c>
      <c r="E51" s="74"/>
      <c r="F51" s="74"/>
      <c r="G51" s="75">
        <v>902.0809999999999</v>
      </c>
      <c r="H51" s="74">
        <f t="shared" si="7"/>
        <v>5.1876531140376096E-2</v>
      </c>
      <c r="I51" s="74">
        <f t="shared" si="8"/>
        <v>1.6319177132061029</v>
      </c>
      <c r="J51" s="74"/>
      <c r="K51" s="74">
        <f t="shared" si="9"/>
        <v>401.6459999999999</v>
      </c>
      <c r="L51" s="76">
        <f>G51/B51-1</f>
        <v>0.80259374344320422</v>
      </c>
    </row>
    <row r="52" spans="1:12" ht="48.6" customHeight="1" x14ac:dyDescent="0.3">
      <c r="A52" s="73" t="s">
        <v>50</v>
      </c>
      <c r="B52" s="74">
        <v>35.674334999999999</v>
      </c>
      <c r="C52" s="74">
        <f>B52/$B$10*100</f>
        <v>2.2445158550396375E-3</v>
      </c>
      <c r="D52" s="74">
        <f>B52/B$40*100</f>
        <v>8.1799176514810806E-2</v>
      </c>
      <c r="E52" s="74"/>
      <c r="F52" s="74"/>
      <c r="G52" s="75">
        <v>128.06</v>
      </c>
      <c r="H52" s="74">
        <f>G52/$G$10*100</f>
        <v>7.3644257864167008E-3</v>
      </c>
      <c r="I52" s="74">
        <f>G52/G$40*100</f>
        <v>0.23166809006416669</v>
      </c>
      <c r="J52" s="74"/>
      <c r="K52" s="74">
        <f t="shared" si="9"/>
        <v>92.385665000000003</v>
      </c>
      <c r="L52" s="80">
        <f>G52/B52-1</f>
        <v>2.5896955051860111</v>
      </c>
    </row>
    <row r="53" spans="1:12" ht="35.4" customHeight="1" x14ac:dyDescent="0.3">
      <c r="A53" s="73" t="s">
        <v>51</v>
      </c>
      <c r="B53" s="74">
        <v>2.1637729999999999</v>
      </c>
      <c r="C53" s="74">
        <f>B53/$B$10*100</f>
        <v>1.3613772492764565E-4</v>
      </c>
      <c r="D53" s="74">
        <f>B53/B$40*100</f>
        <v>4.9614057154809396E-3</v>
      </c>
      <c r="E53" s="48"/>
      <c r="F53" s="48"/>
      <c r="G53" s="75">
        <v>558.82900000000029</v>
      </c>
      <c r="H53" s="74">
        <f>G53/$G$10*100</f>
        <v>3.2136925642647668E-2</v>
      </c>
      <c r="I53" s="74">
        <f>G53/G$40*100</f>
        <v>1.0109546080155261</v>
      </c>
      <c r="J53" s="74"/>
      <c r="K53" s="74">
        <f t="shared" si="9"/>
        <v>556.6652270000003</v>
      </c>
      <c r="L53" s="80"/>
    </row>
    <row r="54" spans="1:12" ht="38.4" customHeight="1" x14ac:dyDescent="0.3">
      <c r="A54" s="73" t="s">
        <v>52</v>
      </c>
      <c r="B54" s="81">
        <v>20.616</v>
      </c>
      <c r="C54" s="82">
        <f>B54/$B$10*100</f>
        <v>1.2970932427331069E-3</v>
      </c>
      <c r="D54" s="82">
        <f t="shared" si="11"/>
        <v>4.7271289654855227E-2</v>
      </c>
      <c r="E54" s="82"/>
      <c r="F54" s="63"/>
      <c r="G54" s="82">
        <v>50.183</v>
      </c>
      <c r="H54" s="74">
        <f>G54/$G$10*100</f>
        <v>2.8859048823969176E-3</v>
      </c>
      <c r="I54" s="74">
        <f t="shared" ref="I54:I57" si="12">G54/G$40*100</f>
        <v>9.0784005651179736E-2</v>
      </c>
      <c r="J54" s="84"/>
      <c r="K54" s="74">
        <f t="shared" si="9"/>
        <v>29.567</v>
      </c>
      <c r="L54" s="80">
        <f>G54/B54-1</f>
        <v>1.4341773379899108</v>
      </c>
    </row>
    <row r="55" spans="1:12" s="44" customFormat="1" ht="20.100000000000001" customHeight="1" x14ac:dyDescent="0.3">
      <c r="A55" s="69" t="s">
        <v>53</v>
      </c>
      <c r="B55" s="71">
        <v>655.35646999999983</v>
      </c>
      <c r="C55" s="63">
        <f>B55/$B$10*100</f>
        <v>4.1232947653202456E-2</v>
      </c>
      <c r="D55" s="63">
        <f>B55/B$40*100</f>
        <v>1.5026942918390294</v>
      </c>
      <c r="E55" s="63"/>
      <c r="F55" s="63"/>
      <c r="G55" s="71">
        <v>5285.2014099999997</v>
      </c>
      <c r="H55" s="63">
        <f>G55/$G$10*100</f>
        <v>0.30393935303927772</v>
      </c>
      <c r="I55" s="63">
        <f>G55/G$40*100</f>
        <v>9.5612409515784833</v>
      </c>
      <c r="J55" s="63"/>
      <c r="K55" s="63">
        <f t="shared" si="9"/>
        <v>4629.84494</v>
      </c>
      <c r="L55" s="72">
        <f>G55/B55-1</f>
        <v>7.064620785692405</v>
      </c>
    </row>
    <row r="56" spans="1:12" ht="20.100000000000001" customHeight="1" x14ac:dyDescent="0.3">
      <c r="A56" s="69" t="s">
        <v>33</v>
      </c>
      <c r="B56" s="74">
        <v>0</v>
      </c>
      <c r="C56" s="63">
        <f t="shared" si="6"/>
        <v>0</v>
      </c>
      <c r="D56" s="63">
        <f t="shared" si="11"/>
        <v>0</v>
      </c>
      <c r="E56" s="63"/>
      <c r="F56" s="63"/>
      <c r="G56" s="71">
        <v>0</v>
      </c>
      <c r="H56" s="63">
        <f t="shared" ref="H56" si="13">G56/$G$10*100</f>
        <v>0</v>
      </c>
      <c r="I56" s="63">
        <f t="shared" si="12"/>
        <v>0</v>
      </c>
      <c r="J56" s="63"/>
      <c r="K56" s="63">
        <f t="shared" si="9"/>
        <v>0</v>
      </c>
      <c r="L56" s="72"/>
    </row>
    <row r="57" spans="1:12" s="44" customFormat="1" ht="32.25" customHeight="1" x14ac:dyDescent="0.3">
      <c r="A57" s="86" t="s">
        <v>54</v>
      </c>
      <c r="B57" s="77">
        <v>-303.81095200000004</v>
      </c>
      <c r="C57" s="63">
        <f>B57/$B$10*100</f>
        <v>-1.9114820183717129E-2</v>
      </c>
      <c r="D57" s="63">
        <f>B57/B$40*100</f>
        <v>-0.6966208533328152</v>
      </c>
      <c r="E57" s="63"/>
      <c r="F57" s="63"/>
      <c r="G57" s="71">
        <v>-266.93857400000002</v>
      </c>
      <c r="H57" s="63">
        <f>G57/$G$10*100</f>
        <v>-1.5351002012766693E-2</v>
      </c>
      <c r="I57" s="63">
        <f t="shared" si="12"/>
        <v>-0.48290761832759821</v>
      </c>
      <c r="J57" s="63"/>
      <c r="K57" s="63">
        <f t="shared" si="9"/>
        <v>36.872378000000026</v>
      </c>
      <c r="L57" s="72">
        <f>G57/B57-1</f>
        <v>-0.12136619090677159</v>
      </c>
    </row>
    <row r="58" spans="1:12" s="44" customFormat="1" ht="7.5" customHeight="1" x14ac:dyDescent="0.3">
      <c r="A58" s="87"/>
      <c r="B58" s="88"/>
      <c r="C58" s="42"/>
      <c r="D58" s="42"/>
      <c r="E58" s="42"/>
      <c r="F58" s="42"/>
      <c r="G58" s="57"/>
      <c r="H58" s="42"/>
      <c r="I58" s="42"/>
      <c r="J58" s="42"/>
      <c r="K58" s="63"/>
      <c r="L58" s="72"/>
    </row>
    <row r="59" spans="1:12" s="29" customFormat="1" ht="21" customHeight="1" thickBot="1" x14ac:dyDescent="0.35">
      <c r="A59" s="89" t="s">
        <v>55</v>
      </c>
      <c r="B59" s="90">
        <f>B12-B40</f>
        <v>-4015.3255129000026</v>
      </c>
      <c r="C59" s="91">
        <f>B59/$B$10*100</f>
        <v>-0.2526315284321129</v>
      </c>
      <c r="D59" s="90">
        <v>0</v>
      </c>
      <c r="E59" s="90"/>
      <c r="F59" s="92"/>
      <c r="G59" s="90">
        <f>G12-G40</f>
        <v>-7891.7950367800004</v>
      </c>
      <c r="H59" s="91">
        <f>G59/$G$10*100</f>
        <v>-0.45383834819598601</v>
      </c>
      <c r="I59" s="93">
        <v>0</v>
      </c>
      <c r="J59" s="92"/>
      <c r="K59" s="90">
        <f>G59-B59</f>
        <v>-3876.4695238799977</v>
      </c>
      <c r="L59" s="94"/>
    </row>
    <row r="60" spans="1:12" s="29" customFormat="1" ht="13.2" customHeight="1" x14ac:dyDescent="0.3">
      <c r="A60" s="95"/>
      <c r="B60" s="63"/>
      <c r="C60" s="96"/>
      <c r="D60" s="63"/>
      <c r="E60" s="63"/>
      <c r="F60" s="85"/>
      <c r="G60" s="63"/>
      <c r="H60" s="96"/>
      <c r="I60" s="77"/>
      <c r="J60" s="85"/>
      <c r="K60" s="63"/>
      <c r="L60" s="43"/>
    </row>
    <row r="61" spans="1:12" ht="20.100000000000001" customHeight="1" x14ac:dyDescent="0.3">
      <c r="G61" s="97"/>
      <c r="H61" s="97"/>
      <c r="I61" s="97"/>
      <c r="J61" s="97"/>
      <c r="K61" s="97"/>
    </row>
    <row r="62" spans="1:12" ht="20.100000000000001" customHeight="1" x14ac:dyDescent="0.3">
      <c r="G62" s="97"/>
      <c r="H62" s="97"/>
      <c r="I62" s="97"/>
      <c r="J62" s="97"/>
      <c r="K62" s="97"/>
    </row>
    <row r="63" spans="1:12" ht="20.100000000000001" customHeight="1" x14ac:dyDescent="0.3">
      <c r="G63" s="97"/>
      <c r="H63" s="97"/>
      <c r="I63" s="97"/>
      <c r="J63" s="97"/>
      <c r="K63" s="97"/>
    </row>
    <row r="64" spans="1:12" ht="20.100000000000001" customHeight="1" x14ac:dyDescent="0.3">
      <c r="G64" s="97"/>
      <c r="H64" s="97"/>
      <c r="I64" s="97"/>
      <c r="J64" s="97"/>
      <c r="K64" s="97"/>
    </row>
    <row r="65" spans="7:11" ht="20.100000000000001" customHeight="1" x14ac:dyDescent="0.3">
      <c r="G65" s="97"/>
      <c r="H65" s="97"/>
      <c r="I65" s="97"/>
      <c r="J65" s="97"/>
      <c r="K65" s="97"/>
    </row>
    <row r="66" spans="7:11" ht="20.100000000000001" customHeight="1" x14ac:dyDescent="0.3">
      <c r="G66" s="97"/>
      <c r="H66" s="97"/>
      <c r="I66" s="97"/>
      <c r="J66" s="97"/>
      <c r="K66" s="97"/>
    </row>
    <row r="67" spans="7:11" ht="20.100000000000001" customHeight="1" x14ac:dyDescent="0.3">
      <c r="G67" s="97"/>
      <c r="H67" s="97"/>
      <c r="I67" s="97"/>
      <c r="J67" s="97"/>
      <c r="K67" s="97"/>
    </row>
    <row r="68" spans="7:11" ht="20.100000000000001" customHeight="1" x14ac:dyDescent="0.3">
      <c r="G68" s="97"/>
      <c r="H68" s="97"/>
      <c r="I68" s="97"/>
      <c r="J68" s="97"/>
      <c r="K68" s="97"/>
    </row>
    <row r="69" spans="7:11" ht="20.100000000000001" customHeight="1" x14ac:dyDescent="0.3">
      <c r="G69" s="97"/>
      <c r="H69" s="97"/>
      <c r="I69" s="97"/>
      <c r="J69" s="97"/>
      <c r="K69" s="97"/>
    </row>
    <row r="70" spans="7:11" ht="20.100000000000001" customHeight="1" x14ac:dyDescent="0.3">
      <c r="G70" s="97"/>
      <c r="H70" s="97"/>
      <c r="I70" s="97"/>
      <c r="J70" s="97"/>
      <c r="K70" s="97"/>
    </row>
    <row r="71" spans="7:11" ht="20.100000000000001" customHeight="1" x14ac:dyDescent="0.3">
      <c r="G71" s="97"/>
      <c r="H71" s="97"/>
      <c r="I71" s="97"/>
      <c r="J71" s="97"/>
      <c r="K71" s="97"/>
    </row>
    <row r="72" spans="7:11" ht="20.100000000000001" customHeight="1" x14ac:dyDescent="0.3">
      <c r="G72" s="97"/>
      <c r="H72" s="97"/>
      <c r="I72" s="97"/>
      <c r="J72" s="97"/>
      <c r="K72" s="97"/>
    </row>
    <row r="73" spans="7:11" ht="20.100000000000001" customHeight="1" x14ac:dyDescent="0.3">
      <c r="G73" s="97"/>
      <c r="H73" s="97"/>
      <c r="I73" s="97"/>
      <c r="J73" s="97"/>
      <c r="K73" s="97"/>
    </row>
    <row r="74" spans="7:11" ht="20.100000000000001" customHeight="1" x14ac:dyDescent="0.3">
      <c r="G74" s="97"/>
      <c r="H74" s="97"/>
      <c r="I74" s="97"/>
      <c r="J74" s="97"/>
      <c r="K74" s="97"/>
    </row>
    <row r="75" spans="7:11" ht="20.100000000000001" customHeight="1" x14ac:dyDescent="0.3">
      <c r="G75" s="97"/>
      <c r="H75" s="97"/>
      <c r="I75" s="97"/>
      <c r="J75" s="97"/>
      <c r="K75" s="97"/>
    </row>
    <row r="76" spans="7:11" ht="20.100000000000001" customHeight="1" x14ac:dyDescent="0.3">
      <c r="G76" s="97"/>
      <c r="H76" s="97"/>
      <c r="I76" s="97"/>
      <c r="J76" s="97"/>
      <c r="K76" s="97"/>
    </row>
    <row r="77" spans="7:11" ht="20.100000000000001" customHeight="1" x14ac:dyDescent="0.3">
      <c r="G77" s="97"/>
      <c r="H77" s="97"/>
      <c r="I77" s="97"/>
      <c r="J77" s="97"/>
      <c r="K77" s="97"/>
    </row>
    <row r="78" spans="7:11" ht="20.100000000000001" customHeight="1" x14ac:dyDescent="0.3">
      <c r="G78" s="97"/>
      <c r="H78" s="97"/>
      <c r="I78" s="97"/>
      <c r="J78" s="97"/>
      <c r="K78" s="97"/>
    </row>
    <row r="79" spans="7:11" ht="20.100000000000001" customHeight="1" x14ac:dyDescent="0.3">
      <c r="G79" s="97"/>
      <c r="H79" s="97"/>
      <c r="I79" s="97"/>
      <c r="J79" s="97"/>
      <c r="K79" s="97"/>
    </row>
    <row r="80" spans="7:11" ht="20.100000000000001" customHeight="1" x14ac:dyDescent="0.3">
      <c r="G80" s="97"/>
      <c r="H80" s="97"/>
      <c r="I80" s="97"/>
      <c r="J80" s="97"/>
      <c r="K80" s="97"/>
    </row>
    <row r="81" spans="7:11" ht="20.100000000000001" customHeight="1" x14ac:dyDescent="0.3">
      <c r="G81" s="97"/>
      <c r="H81" s="97"/>
      <c r="I81" s="97"/>
      <c r="J81" s="97"/>
      <c r="K81" s="97"/>
    </row>
    <row r="82" spans="7:11" ht="20.100000000000001" customHeight="1" x14ac:dyDescent="0.3">
      <c r="G82" s="97"/>
      <c r="H82" s="97"/>
      <c r="I82" s="97"/>
      <c r="J82" s="97"/>
      <c r="K82" s="97"/>
    </row>
    <row r="83" spans="7:11" ht="20.100000000000001" customHeight="1" x14ac:dyDescent="0.3">
      <c r="G83" s="97"/>
      <c r="H83" s="97"/>
      <c r="I83" s="97"/>
      <c r="J83" s="97"/>
      <c r="K83" s="97"/>
    </row>
    <row r="84" spans="7:11" ht="20.100000000000001" customHeight="1" x14ac:dyDescent="0.3">
      <c r="G84" s="97"/>
      <c r="H84" s="97"/>
      <c r="I84" s="97"/>
      <c r="J84" s="97"/>
      <c r="K84" s="97"/>
    </row>
    <row r="85" spans="7:11" ht="20.100000000000001" customHeight="1" x14ac:dyDescent="0.3">
      <c r="G85" s="97"/>
      <c r="H85" s="97"/>
      <c r="I85" s="97"/>
      <c r="J85" s="97"/>
      <c r="K85" s="97"/>
    </row>
    <row r="86" spans="7:11" ht="20.100000000000001" customHeight="1" x14ac:dyDescent="0.3">
      <c r="G86" s="97"/>
      <c r="H86" s="97"/>
      <c r="I86" s="97"/>
      <c r="J86" s="97"/>
      <c r="K86" s="97"/>
    </row>
    <row r="87" spans="7:11" ht="20.100000000000001" customHeight="1" x14ac:dyDescent="0.3">
      <c r="G87" s="97"/>
      <c r="H87" s="97"/>
      <c r="I87" s="97"/>
      <c r="J87" s="97"/>
      <c r="K87" s="97"/>
    </row>
    <row r="88" spans="7:11" ht="20.100000000000001" customHeight="1" x14ac:dyDescent="0.3">
      <c r="G88" s="97"/>
      <c r="H88" s="97"/>
      <c r="I88" s="97"/>
      <c r="J88" s="97"/>
      <c r="K88" s="97"/>
    </row>
    <row r="89" spans="7:11" ht="20.100000000000001" customHeight="1" x14ac:dyDescent="0.3">
      <c r="G89" s="97"/>
      <c r="H89" s="97"/>
      <c r="I89" s="97"/>
      <c r="J89" s="97"/>
      <c r="K89" s="97"/>
    </row>
    <row r="90" spans="7:11" ht="20.100000000000001" customHeight="1" x14ac:dyDescent="0.3">
      <c r="G90" s="97"/>
      <c r="H90" s="97"/>
      <c r="I90" s="97"/>
      <c r="J90" s="97"/>
      <c r="K90" s="97"/>
    </row>
    <row r="91" spans="7:11" ht="20.100000000000001" customHeight="1" x14ac:dyDescent="0.3">
      <c r="G91" s="97"/>
      <c r="H91" s="97"/>
      <c r="I91" s="97"/>
      <c r="J91" s="97"/>
      <c r="K91" s="97"/>
    </row>
    <row r="92" spans="7:11" ht="20.100000000000001" customHeight="1" x14ac:dyDescent="0.3">
      <c r="G92" s="97"/>
      <c r="H92" s="97"/>
      <c r="I92" s="97"/>
      <c r="J92" s="97"/>
      <c r="K92" s="97"/>
    </row>
    <row r="93" spans="7:11" ht="20.100000000000001" customHeight="1" x14ac:dyDescent="0.3">
      <c r="G93" s="97"/>
      <c r="H93" s="97"/>
      <c r="I93" s="97"/>
      <c r="J93" s="97"/>
      <c r="K93" s="97"/>
    </row>
    <row r="94" spans="7:11" ht="20.100000000000001" customHeight="1" x14ac:dyDescent="0.3">
      <c r="G94" s="97"/>
      <c r="H94" s="97"/>
      <c r="I94" s="97"/>
      <c r="J94" s="97"/>
      <c r="K94" s="97"/>
    </row>
    <row r="95" spans="7:11" ht="20.100000000000001" customHeight="1" x14ac:dyDescent="0.3">
      <c r="G95" s="97"/>
      <c r="H95" s="97"/>
      <c r="I95" s="97"/>
      <c r="J95" s="97"/>
      <c r="K95" s="97"/>
    </row>
    <row r="96" spans="7:11" ht="20.100000000000001" customHeight="1" x14ac:dyDescent="0.3">
      <c r="G96" s="97"/>
      <c r="H96" s="97"/>
      <c r="I96" s="97"/>
      <c r="J96" s="97"/>
      <c r="K96" s="97"/>
    </row>
    <row r="97" spans="7:11" ht="20.100000000000001" customHeight="1" x14ac:dyDescent="0.3">
      <c r="G97" s="97"/>
      <c r="H97" s="97"/>
      <c r="I97" s="97"/>
      <c r="J97" s="97"/>
      <c r="K97" s="97"/>
    </row>
    <row r="98" spans="7:11" ht="20.100000000000001" customHeight="1" x14ac:dyDescent="0.3">
      <c r="G98" s="97"/>
      <c r="H98" s="97"/>
      <c r="I98" s="97"/>
      <c r="J98" s="97"/>
      <c r="K98" s="97"/>
    </row>
    <row r="99" spans="7:11" ht="20.100000000000001" customHeight="1" x14ac:dyDescent="0.3">
      <c r="G99" s="97"/>
      <c r="H99" s="97"/>
      <c r="I99" s="97"/>
      <c r="J99" s="97"/>
      <c r="K99" s="97"/>
    </row>
    <row r="100" spans="7:11" ht="20.100000000000001" customHeight="1" x14ac:dyDescent="0.3">
      <c r="G100" s="97"/>
      <c r="H100" s="97"/>
      <c r="I100" s="97"/>
      <c r="J100" s="97"/>
      <c r="K100" s="97"/>
    </row>
    <row r="101" spans="7:11" ht="20.100000000000001" customHeight="1" x14ac:dyDescent="0.3">
      <c r="G101" s="97"/>
      <c r="H101" s="97"/>
      <c r="I101" s="97"/>
      <c r="J101" s="97"/>
      <c r="K101" s="97"/>
    </row>
    <row r="102" spans="7:11" ht="20.100000000000001" customHeight="1" x14ac:dyDescent="0.3">
      <c r="G102" s="97"/>
      <c r="H102" s="97"/>
      <c r="I102" s="97"/>
      <c r="J102" s="97"/>
      <c r="K102" s="97"/>
    </row>
    <row r="103" spans="7:11" ht="20.100000000000001" customHeight="1" x14ac:dyDescent="0.3">
      <c r="G103" s="97"/>
      <c r="H103" s="97"/>
      <c r="I103" s="97"/>
      <c r="J103" s="97"/>
      <c r="K103" s="97"/>
    </row>
    <row r="104" spans="7:11" ht="20.100000000000001" customHeight="1" x14ac:dyDescent="0.3">
      <c r="G104" s="97"/>
      <c r="H104" s="97"/>
      <c r="I104" s="97"/>
      <c r="J104" s="97"/>
      <c r="K104" s="97"/>
    </row>
    <row r="105" spans="7:11" ht="20.100000000000001" customHeight="1" x14ac:dyDescent="0.3">
      <c r="G105" s="97"/>
      <c r="H105" s="97"/>
      <c r="I105" s="97"/>
      <c r="J105" s="97"/>
      <c r="K105" s="97"/>
    </row>
    <row r="106" spans="7:11" ht="20.100000000000001" customHeight="1" x14ac:dyDescent="0.3">
      <c r="G106" s="97"/>
      <c r="H106" s="97"/>
      <c r="I106" s="97"/>
      <c r="J106" s="97"/>
      <c r="K106" s="97"/>
    </row>
    <row r="107" spans="7:11" ht="20.100000000000001" customHeight="1" x14ac:dyDescent="0.3">
      <c r="G107" s="97"/>
      <c r="H107" s="97"/>
      <c r="I107" s="97"/>
      <c r="J107" s="97"/>
      <c r="K107" s="97"/>
    </row>
    <row r="108" spans="7:11" ht="20.100000000000001" customHeight="1" x14ac:dyDescent="0.3">
      <c r="G108" s="97"/>
      <c r="H108" s="97"/>
      <c r="I108" s="97"/>
      <c r="J108" s="97"/>
      <c r="K108" s="97"/>
    </row>
    <row r="109" spans="7:11" ht="20.100000000000001" customHeight="1" x14ac:dyDescent="0.3">
      <c r="G109" s="97"/>
      <c r="H109" s="97"/>
      <c r="I109" s="97"/>
      <c r="J109" s="97"/>
      <c r="K109" s="97"/>
    </row>
    <row r="110" spans="7:11" ht="20.100000000000001" customHeight="1" x14ac:dyDescent="0.3">
      <c r="G110" s="97"/>
      <c r="H110" s="97"/>
      <c r="I110" s="97"/>
      <c r="J110" s="97"/>
      <c r="K110" s="97"/>
    </row>
    <row r="111" spans="7:11" ht="20.100000000000001" customHeight="1" x14ac:dyDescent="0.3">
      <c r="G111" s="97"/>
      <c r="H111" s="97"/>
      <c r="I111" s="97"/>
      <c r="J111" s="97"/>
      <c r="K111" s="97"/>
    </row>
    <row r="112" spans="7:11" ht="20.100000000000001" customHeight="1" x14ac:dyDescent="0.3">
      <c r="G112" s="97"/>
      <c r="H112" s="97"/>
      <c r="I112" s="97"/>
      <c r="J112" s="97"/>
      <c r="K112" s="97"/>
    </row>
    <row r="113" spans="7:11" ht="20.100000000000001" customHeight="1" x14ac:dyDescent="0.3">
      <c r="G113" s="97"/>
      <c r="H113" s="97"/>
      <c r="I113" s="97"/>
      <c r="J113" s="97"/>
      <c r="K113" s="97"/>
    </row>
    <row r="114" spans="7:11" ht="20.100000000000001" customHeight="1" x14ac:dyDescent="0.3">
      <c r="G114" s="97"/>
      <c r="H114" s="97"/>
      <c r="I114" s="97"/>
      <c r="J114" s="97"/>
      <c r="K114" s="97"/>
    </row>
    <row r="115" spans="7:11" ht="20.100000000000001" customHeight="1" x14ac:dyDescent="0.3">
      <c r="G115" s="97"/>
      <c r="H115" s="97"/>
      <c r="I115" s="97"/>
      <c r="J115" s="97"/>
      <c r="K115" s="97"/>
    </row>
    <row r="116" spans="7:11" ht="20.100000000000001" customHeight="1" x14ac:dyDescent="0.3">
      <c r="G116" s="97"/>
      <c r="H116" s="97"/>
      <c r="I116" s="97"/>
      <c r="J116" s="97"/>
      <c r="K116" s="97"/>
    </row>
    <row r="117" spans="7:11" ht="20.100000000000001" customHeight="1" x14ac:dyDescent="0.3">
      <c r="G117" s="97"/>
      <c r="H117" s="97"/>
      <c r="I117" s="97"/>
      <c r="J117" s="97"/>
      <c r="K117" s="97"/>
    </row>
    <row r="118" spans="7:11" ht="20.100000000000001" customHeight="1" x14ac:dyDescent="0.3">
      <c r="G118" s="97"/>
      <c r="H118" s="97"/>
      <c r="I118" s="97"/>
      <c r="J118" s="97"/>
      <c r="K118" s="97"/>
    </row>
    <row r="119" spans="7:11" ht="20.100000000000001" customHeight="1" x14ac:dyDescent="0.3">
      <c r="G119" s="97"/>
      <c r="H119" s="97"/>
      <c r="I119" s="97"/>
      <c r="J119" s="97"/>
      <c r="K119" s="97"/>
    </row>
    <row r="120" spans="7:11" ht="20.100000000000001" customHeight="1" x14ac:dyDescent="0.3">
      <c r="G120" s="97"/>
      <c r="H120" s="97"/>
      <c r="I120" s="97"/>
      <c r="J120" s="97"/>
      <c r="K120" s="97"/>
    </row>
    <row r="121" spans="7:11" ht="20.100000000000001" customHeight="1" x14ac:dyDescent="0.3">
      <c r="G121" s="97"/>
      <c r="H121" s="97"/>
      <c r="I121" s="97"/>
      <c r="J121" s="97"/>
      <c r="K121" s="97"/>
    </row>
    <row r="122" spans="7:11" ht="20.100000000000001" customHeight="1" x14ac:dyDescent="0.3">
      <c r="G122" s="97"/>
      <c r="H122" s="97"/>
      <c r="I122" s="97"/>
      <c r="J122" s="97"/>
      <c r="K122" s="97"/>
    </row>
    <row r="123" spans="7:11" ht="20.100000000000001" customHeight="1" x14ac:dyDescent="0.3">
      <c r="G123" s="97"/>
      <c r="H123" s="97"/>
      <c r="I123" s="97"/>
      <c r="J123" s="97"/>
      <c r="K123" s="97"/>
    </row>
    <row r="124" spans="7:11" ht="20.100000000000001" customHeight="1" x14ac:dyDescent="0.3">
      <c r="G124" s="97"/>
      <c r="H124" s="97"/>
      <c r="I124" s="97"/>
      <c r="J124" s="97"/>
      <c r="K124" s="97"/>
    </row>
    <row r="125" spans="7:11" ht="20.100000000000001" customHeight="1" x14ac:dyDescent="0.3">
      <c r="G125" s="97"/>
      <c r="H125" s="97"/>
      <c r="I125" s="97"/>
      <c r="J125" s="97"/>
      <c r="K125" s="97"/>
    </row>
    <row r="126" spans="7:11" ht="20.100000000000001" customHeight="1" x14ac:dyDescent="0.3">
      <c r="G126" s="97"/>
      <c r="H126" s="97"/>
      <c r="I126" s="97"/>
      <c r="J126" s="97"/>
      <c r="K126" s="97"/>
    </row>
    <row r="127" spans="7:11" ht="20.100000000000001" customHeight="1" x14ac:dyDescent="0.3">
      <c r="G127" s="97"/>
      <c r="H127" s="97"/>
      <c r="I127" s="97"/>
      <c r="J127" s="97"/>
      <c r="K127" s="97"/>
    </row>
    <row r="128" spans="7:11" ht="20.100000000000001" customHeight="1" x14ac:dyDescent="0.3">
      <c r="G128" s="97"/>
      <c r="H128" s="97"/>
      <c r="I128" s="97"/>
      <c r="J128" s="97"/>
      <c r="K128" s="97"/>
    </row>
    <row r="129" spans="7:11" ht="20.100000000000001" customHeight="1" x14ac:dyDescent="0.3">
      <c r="G129" s="97"/>
      <c r="H129" s="97"/>
      <c r="I129" s="97"/>
      <c r="J129" s="97"/>
      <c r="K129" s="97"/>
    </row>
    <row r="130" spans="7:11" ht="20.100000000000001" customHeight="1" x14ac:dyDescent="0.3">
      <c r="G130" s="97"/>
      <c r="H130" s="97"/>
      <c r="I130" s="97"/>
      <c r="J130" s="97"/>
      <c r="K130" s="97"/>
    </row>
    <row r="131" spans="7:11" ht="20.100000000000001" customHeight="1" x14ac:dyDescent="0.3">
      <c r="G131" s="97"/>
      <c r="H131" s="97"/>
      <c r="I131" s="97"/>
      <c r="J131" s="97"/>
      <c r="K131" s="97"/>
    </row>
    <row r="132" spans="7:11" ht="20.100000000000001" customHeight="1" x14ac:dyDescent="0.3">
      <c r="G132" s="97"/>
      <c r="H132" s="97"/>
      <c r="I132" s="97"/>
      <c r="J132" s="97"/>
      <c r="K132" s="97"/>
    </row>
    <row r="133" spans="7:11" ht="20.100000000000001" customHeight="1" x14ac:dyDescent="0.3">
      <c r="G133" s="97"/>
      <c r="H133" s="97"/>
      <c r="I133" s="97"/>
      <c r="J133" s="97"/>
      <c r="K133" s="97"/>
    </row>
    <row r="134" spans="7:11" ht="20.100000000000001" customHeight="1" x14ac:dyDescent="0.3">
      <c r="G134" s="97"/>
      <c r="H134" s="97"/>
      <c r="I134" s="97"/>
      <c r="J134" s="97"/>
      <c r="K134" s="97"/>
    </row>
    <row r="135" spans="7:11" ht="20.100000000000001" customHeight="1" x14ac:dyDescent="0.3">
      <c r="G135" s="97"/>
      <c r="H135" s="97"/>
      <c r="I135" s="97"/>
      <c r="J135" s="97"/>
      <c r="K135" s="97"/>
    </row>
    <row r="136" spans="7:11" ht="20.100000000000001" customHeight="1" x14ac:dyDescent="0.3">
      <c r="G136" s="97"/>
      <c r="H136" s="97"/>
      <c r="I136" s="97"/>
      <c r="J136" s="97"/>
      <c r="K136" s="97"/>
    </row>
    <row r="137" spans="7:11" ht="20.100000000000001" customHeight="1" x14ac:dyDescent="0.3">
      <c r="G137" s="97"/>
      <c r="H137" s="97"/>
      <c r="I137" s="97"/>
      <c r="J137" s="97"/>
      <c r="K137" s="97"/>
    </row>
    <row r="138" spans="7:11" ht="20.100000000000001" customHeight="1" x14ac:dyDescent="0.3">
      <c r="G138" s="97"/>
      <c r="H138" s="97"/>
      <c r="I138" s="97"/>
      <c r="J138" s="97"/>
      <c r="K138" s="97"/>
    </row>
    <row r="139" spans="7:11" ht="20.100000000000001" customHeight="1" x14ac:dyDescent="0.3">
      <c r="G139" s="97"/>
      <c r="H139" s="97"/>
      <c r="I139" s="97"/>
      <c r="J139" s="97"/>
      <c r="K139" s="97"/>
    </row>
    <row r="140" spans="7:11" ht="20.100000000000001" customHeight="1" x14ac:dyDescent="0.3">
      <c r="G140" s="97"/>
      <c r="H140" s="97"/>
      <c r="I140" s="97"/>
      <c r="J140" s="97"/>
      <c r="K140" s="97"/>
    </row>
    <row r="141" spans="7:11" ht="20.100000000000001" customHeight="1" x14ac:dyDescent="0.3">
      <c r="G141" s="97"/>
      <c r="H141" s="97"/>
      <c r="I141" s="97"/>
      <c r="J141" s="97"/>
      <c r="K141" s="97"/>
    </row>
    <row r="142" spans="7:11" ht="20.100000000000001" customHeight="1" x14ac:dyDescent="0.3">
      <c r="G142" s="97"/>
      <c r="H142" s="97"/>
      <c r="I142" s="97"/>
      <c r="J142" s="97"/>
      <c r="K142" s="97"/>
    </row>
    <row r="143" spans="7:11" ht="20.100000000000001" customHeight="1" x14ac:dyDescent="0.3">
      <c r="G143" s="97"/>
      <c r="H143" s="97"/>
      <c r="I143" s="97"/>
      <c r="J143" s="97"/>
      <c r="K143" s="97"/>
    </row>
    <row r="144" spans="7:11" ht="20.100000000000001" customHeight="1" x14ac:dyDescent="0.3">
      <c r="G144" s="97"/>
      <c r="H144" s="97"/>
      <c r="I144" s="97"/>
      <c r="J144" s="97"/>
      <c r="K144" s="97"/>
    </row>
    <row r="145" spans="7:11" ht="20.100000000000001" customHeight="1" x14ac:dyDescent="0.3">
      <c r="G145" s="97"/>
      <c r="H145" s="97"/>
      <c r="I145" s="97"/>
      <c r="J145" s="97"/>
      <c r="K145" s="97"/>
    </row>
    <row r="146" spans="7:11" ht="20.100000000000001" customHeight="1" x14ac:dyDescent="0.3">
      <c r="G146" s="97"/>
      <c r="H146" s="97"/>
      <c r="I146" s="97"/>
      <c r="J146" s="97"/>
      <c r="K146" s="97"/>
    </row>
    <row r="147" spans="7:11" ht="20.100000000000001" customHeight="1" x14ac:dyDescent="0.3">
      <c r="G147" s="97"/>
      <c r="H147" s="97"/>
      <c r="I147" s="97"/>
      <c r="J147" s="97"/>
      <c r="K147" s="97"/>
    </row>
    <row r="148" spans="7:11" ht="20.100000000000001" customHeight="1" x14ac:dyDescent="0.3">
      <c r="G148" s="97"/>
      <c r="H148" s="97"/>
      <c r="I148" s="97"/>
      <c r="J148" s="97"/>
      <c r="K148" s="97"/>
    </row>
    <row r="149" spans="7:11" ht="20.100000000000001" customHeight="1" x14ac:dyDescent="0.3">
      <c r="G149" s="97"/>
      <c r="H149" s="97"/>
      <c r="I149" s="97"/>
      <c r="J149" s="97"/>
      <c r="K149" s="97"/>
    </row>
    <row r="150" spans="7:11" ht="20.100000000000001" customHeight="1" x14ac:dyDescent="0.3">
      <c r="G150" s="97"/>
      <c r="H150" s="97"/>
      <c r="I150" s="97"/>
      <c r="J150" s="97"/>
      <c r="K150" s="97"/>
    </row>
    <row r="151" spans="7:11" ht="20.100000000000001" customHeight="1" x14ac:dyDescent="0.3">
      <c r="G151" s="97"/>
      <c r="H151" s="97"/>
      <c r="I151" s="97"/>
      <c r="J151" s="97"/>
      <c r="K151" s="97"/>
    </row>
    <row r="152" spans="7:11" ht="20.100000000000001" customHeight="1" x14ac:dyDescent="0.3">
      <c r="G152" s="97"/>
      <c r="H152" s="97"/>
      <c r="I152" s="97"/>
      <c r="J152" s="97"/>
      <c r="K152" s="97"/>
    </row>
    <row r="153" spans="7:11" ht="20.100000000000001" customHeight="1" x14ac:dyDescent="0.3">
      <c r="G153" s="97"/>
      <c r="H153" s="97"/>
      <c r="I153" s="97"/>
      <c r="J153" s="97"/>
      <c r="K153" s="97"/>
    </row>
    <row r="154" spans="7:11" ht="20.100000000000001" customHeight="1" x14ac:dyDescent="0.3">
      <c r="G154" s="97"/>
      <c r="H154" s="97"/>
      <c r="I154" s="97"/>
      <c r="J154" s="97"/>
      <c r="K154" s="97"/>
    </row>
    <row r="155" spans="7:11" ht="20.100000000000001" customHeight="1" x14ac:dyDescent="0.3">
      <c r="G155" s="97"/>
      <c r="H155" s="97"/>
      <c r="I155" s="97"/>
      <c r="J155" s="97"/>
      <c r="K155" s="97"/>
    </row>
    <row r="156" spans="7:11" ht="20.100000000000001" customHeight="1" x14ac:dyDescent="0.3">
      <c r="G156" s="97"/>
      <c r="H156" s="97"/>
      <c r="I156" s="97"/>
      <c r="J156" s="97"/>
      <c r="K156" s="97"/>
    </row>
    <row r="157" spans="7:11" ht="20.100000000000001" customHeight="1" x14ac:dyDescent="0.3">
      <c r="G157" s="97"/>
      <c r="H157" s="97"/>
      <c r="I157" s="97"/>
      <c r="J157" s="97"/>
      <c r="K157" s="97"/>
    </row>
    <row r="158" spans="7:11" ht="20.100000000000001" customHeight="1" x14ac:dyDescent="0.3">
      <c r="G158" s="97"/>
      <c r="H158" s="97"/>
      <c r="I158" s="97"/>
      <c r="J158" s="97"/>
      <c r="K158" s="97"/>
    </row>
    <row r="159" spans="7:11" ht="20.100000000000001" customHeight="1" x14ac:dyDescent="0.3">
      <c r="G159" s="97"/>
      <c r="H159" s="97"/>
      <c r="I159" s="97"/>
      <c r="J159" s="97"/>
      <c r="K159" s="97"/>
    </row>
    <row r="160" spans="7:11" ht="20.100000000000001" customHeight="1" x14ac:dyDescent="0.3">
      <c r="G160" s="97"/>
      <c r="H160" s="97"/>
      <c r="I160" s="97"/>
      <c r="J160" s="97"/>
      <c r="K160" s="97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2024-02-23T07:46:08Z</cp:lastPrinted>
  <dcterms:created xsi:type="dcterms:W3CDTF">2024-02-23T07:35:28Z</dcterms:created>
  <dcterms:modified xsi:type="dcterms:W3CDTF">2024-02-23T07:47:27Z</dcterms:modified>
</cp:coreProperties>
</file>