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1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2'!$A$1:$K$59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<sst xmlns="http://schemas.openxmlformats.org/spreadsheetml/2006/main" count="60" uniqueCount="55">
  <si>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</si>
  <si>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</si>
  <si>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</si>
  <si>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1.01.-31.05.2022
</t>
  </si>
  <si>
    <t xml:space="preserve">
Realizări 1.01.-31.05.2023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</si>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</sst>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55" applyNumberFormat="1" applyFont="1" applyFill="1" applyBorder="1" applyAlignment="1">
      <alignment horizontal="right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3" fillId="0" borderId="12" xfId="55" applyFont="1" applyFill="1" applyBorder="1" applyAlignment="1" quotePrefix="1">
      <alignment horizontal="center" vertical="center" wrapText="1"/>
      <protection/>
    </xf>
    <xf numFmtId="164" fontId="3" fillId="33" borderId="12" xfId="0" applyNumberFormat="1" applyFont="1" applyFill="1" applyBorder="1" applyAlignment="1" quotePrefix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/>
      <protection locked="0"/>
    </xf>
    <xf numFmtId="0" fontId="7" fillId="0" borderId="13" xfId="55" applyFont="1" applyFill="1" applyBorder="1" applyAlignment="1">
      <alignment horizontal="center"/>
      <protection/>
    </xf>
    <xf numFmtId="164" fontId="7" fillId="33" borderId="13" xfId="0" applyNumberFormat="1" applyFont="1" applyFill="1" applyBorder="1" applyAlignment="1" applyProtection="1">
      <alignment horizontal="center" wrapText="1"/>
      <protection locked="0"/>
    </xf>
    <xf numFmtId="164" fontId="7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13" xfId="55" applyFont="1" applyFill="1" applyBorder="1" applyAlignment="1">
      <alignment horizontal="right"/>
      <protection/>
    </xf>
    <xf numFmtId="0" fontId="7" fillId="0" borderId="13" xfId="55" applyFont="1" applyFill="1" applyBorder="1" applyAlignment="1">
      <alignment horizontal="center" wrapText="1"/>
      <protection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0" applyNumberFormat="1" applyFont="1" applyFill="1" applyBorder="1" applyAlignment="1" applyProtection="1">
      <alignment horizontal="left" vertical="center"/>
      <protection locked="0"/>
    </xf>
    <xf numFmtId="164" fontId="3" fillId="34" borderId="0" xfId="0" applyNumberFormat="1" applyFont="1" applyFill="1" applyBorder="1" applyAlignment="1" applyProtection="1">
      <alignment horizontal="right" vertical="center"/>
      <protection locked="0"/>
    </xf>
    <xf numFmtId="49" fontId="3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5" borderId="0" xfId="0" applyNumberFormat="1" applyFont="1" applyFill="1" applyBorder="1" applyAlignment="1" applyProtection="1">
      <alignment horizontal="left"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/>
    </xf>
    <xf numFmtId="165" fontId="8" fillId="35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indent="1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left" indent="2"/>
      <protection locked="0"/>
    </xf>
    <xf numFmtId="164" fontId="3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3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 indent="4"/>
      <protection/>
    </xf>
    <xf numFmtId="164" fontId="3" fillId="33" borderId="0" xfId="0" applyNumberFormat="1" applyFont="1" applyFill="1" applyBorder="1" applyAlignment="1">
      <alignment horizontal="left" vertical="center" indent="2"/>
    </xf>
    <xf numFmtId="164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vertical="center" indent="2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horizontal="left" wrapText="1"/>
      <protection locked="0"/>
    </xf>
    <xf numFmtId="0" fontId="8" fillId="33" borderId="0" xfId="0" applyFont="1" applyFill="1" applyAlignment="1">
      <alignment vertical="center" wrapText="1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wrapText="1"/>
      <protection locked="0"/>
    </xf>
    <xf numFmtId="164" fontId="8" fillId="33" borderId="0" xfId="0" applyNumberFormat="1" applyFont="1" applyFill="1" applyBorder="1" applyAlignment="1" applyProtection="1">
      <alignment horizontal="right" vertical="center"/>
      <protection locked="0"/>
    </xf>
    <xf numFmtId="166" fontId="3" fillId="33" borderId="0" xfId="0" applyNumberFormat="1" applyFont="1" applyFill="1" applyBorder="1" applyAlignment="1" applyProtection="1">
      <alignment wrapText="1"/>
      <protection locked="0"/>
    </xf>
    <xf numFmtId="164" fontId="3" fillId="33" borderId="0" xfId="0" applyNumberFormat="1" applyFont="1" applyFill="1" applyBorder="1" applyAlignment="1" applyProtection="1">
      <alignment horizontal="left" wrapText="1" indent="1"/>
      <protection locked="0"/>
    </xf>
    <xf numFmtId="164" fontId="3" fillId="35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indent="1"/>
      <protection/>
    </xf>
    <xf numFmtId="164" fontId="3" fillId="33" borderId="0" xfId="0" applyNumberFormat="1" applyFont="1" applyFill="1" applyBorder="1" applyAlignment="1" applyProtection="1">
      <alignment horizontal="left" indent="2"/>
      <protection/>
    </xf>
    <xf numFmtId="164" fontId="3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left" wrapText="1" indent="2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>
      <alignment horizontal="left" wrapText="1" indent="1"/>
    </xf>
    <xf numFmtId="164" fontId="3" fillId="33" borderId="0" xfId="0" applyNumberFormat="1" applyFont="1" applyFill="1" applyAlignment="1">
      <alignment horizontal="left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3" fillId="35" borderId="10" xfId="0" applyNumberFormat="1" applyFont="1" applyFill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right"/>
      <protection locked="0"/>
    </xf>
    <xf numFmtId="165" fontId="8" fillId="36" borderId="0" xfId="0" applyNumberFormat="1" applyFont="1" applyFill="1" applyBorder="1" applyAlignment="1" applyProtection="1">
      <alignment horizontal="right" vertical="center"/>
      <protection locked="0"/>
    </xf>
    <xf numFmtId="165" fontId="8" fillId="36" borderId="0" xfId="0" applyNumberFormat="1" applyFont="1" applyFill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 quotePrefix="1">
      <alignment horizontal="center" wrapText="1"/>
    </xf>
    <xf numFmtId="0" fontId="4" fillId="35" borderId="0" xfId="0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%20mai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23 "/>
      <sheetName val="UAT mai 2023"/>
      <sheetName val="consolidari mai"/>
      <sheetName val="aprilie 2023  (valori)"/>
      <sheetName val="UAT aprilie 2023 (valori)"/>
      <sheetName val="Sinteza - An 2"/>
      <sheetName val="Sinteza - An 2 (engleza)"/>
      <sheetName val="2023 Engl"/>
      <sheetName val="2022 - 2023"/>
      <sheetName val="Progr.31.03.2023.(Liliana)"/>
      <sheetName val="Sinteza - Anexa program anual"/>
      <sheetName val="program %.exec"/>
      <sheetName val="Sinteza-Anexa program 6 luni"/>
      <sheetName val="progr 6 luni % execuție  "/>
      <sheetName val="buget initial 2023"/>
      <sheetName val="Sinteza - An 2 program initial"/>
      <sheetName val="dob_trez"/>
      <sheetName val="SPECIAL_CNAIR"/>
      <sheetName val="CNAIR_ex"/>
      <sheetName val="mai 2022 "/>
      <sheetName val="mai 2022 leg"/>
      <sheetName val="Sinteza-anexa program 9 luni "/>
      <sheetName val="program 9 luni .%.exec "/>
      <sheetName val="Sinteza - program 3 luni "/>
      <sheetName val="program trim I _%.exec"/>
      <sheetName val="Sinteza - Anexa progr.an,trim."/>
      <sheetName val="Sinteza - Anexa progr.an,sem.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10"/>
  <sheetViews>
    <sheetView showZeros="0" tabSelected="1" view="pageBreakPreview" zoomScale="75" zoomScaleNormal="75" zoomScaleSheetLayoutView="75" zoomScalePageLayoutView="0" workbookViewId="0" topLeftCell="A34">
      <selection activeCell="F54" sqref="F54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3.28125" style="3" customWidth="1"/>
    <col min="7" max="7" width="8.7109375" style="3" customWidth="1"/>
    <col min="8" max="8" width="8.28125" style="3" customWidth="1"/>
    <col min="9" max="9" width="2.28125" style="3" customWidth="1"/>
    <col min="10" max="10" width="11.7109375" style="3" customWidth="1"/>
    <col min="11" max="11" width="11.57421875" style="4" customWidth="1"/>
    <col min="12" max="16384" width="8.8515625" style="4" customWidth="1"/>
  </cols>
  <sheetData>
    <row r="1" ht="17.25" customHeight="1">
      <c r="F1" s="2"/>
    </row>
    <row r="2" spans="6:11" ht="18" customHeight="1">
      <c r="F2" s="2"/>
      <c r="K2" s="5" t="s">
        <v>0</v>
      </c>
    </row>
    <row r="3" spans="1:11" ht="6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0" ht="16.5" customHeight="1" thickBot="1">
      <c r="A5" s="6"/>
      <c r="B5" s="7"/>
      <c r="C5" s="7"/>
      <c r="D5" s="7"/>
      <c r="E5" s="7"/>
      <c r="F5" s="7"/>
      <c r="G5" s="7"/>
      <c r="H5" s="8"/>
      <c r="I5" s="8"/>
      <c r="J5" s="8"/>
    </row>
    <row r="6" spans="1:10" ht="11.25" customHeight="1" hidden="1">
      <c r="A6" s="4" t="s">
        <v>2</v>
      </c>
      <c r="B6" s="4"/>
      <c r="C6" s="4"/>
      <c r="D6" s="4"/>
      <c r="E6" s="9"/>
      <c r="F6" s="10"/>
      <c r="G6" s="11"/>
      <c r="H6" s="11"/>
      <c r="I6" s="12"/>
      <c r="J6" s="11"/>
    </row>
    <row r="7" spans="1:11" ht="41.25" customHeight="1">
      <c r="A7" s="13"/>
      <c r="B7" s="94" t="s">
        <v>3</v>
      </c>
      <c r="C7" s="94"/>
      <c r="D7" s="94"/>
      <c r="E7" s="14"/>
      <c r="F7" s="94" t="s">
        <v>4</v>
      </c>
      <c r="G7" s="94"/>
      <c r="H7" s="94"/>
      <c r="I7" s="15"/>
      <c r="J7" s="95" t="s">
        <v>5</v>
      </c>
      <c r="K7" s="96"/>
    </row>
    <row r="8" spans="1:11" s="22" customFormat="1" ht="33" customHeight="1">
      <c r="A8" s="16"/>
      <c r="B8" s="17" t="s">
        <v>6</v>
      </c>
      <c r="C8" s="18" t="s">
        <v>7</v>
      </c>
      <c r="D8" s="18" t="s">
        <v>8</v>
      </c>
      <c r="E8" s="19"/>
      <c r="F8" s="17" t="s">
        <v>6</v>
      </c>
      <c r="G8" s="18" t="s">
        <v>7</v>
      </c>
      <c r="H8" s="18" t="s">
        <v>8</v>
      </c>
      <c r="I8" s="19"/>
      <c r="J8" s="20" t="s">
        <v>6</v>
      </c>
      <c r="K8" s="21" t="s">
        <v>9</v>
      </c>
    </row>
    <row r="9" spans="1:11" s="27" customFormat="1" ht="9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5"/>
    </row>
    <row r="10" spans="1:11" s="27" customFormat="1" ht="18" customHeight="1">
      <c r="A10" s="28" t="s">
        <v>10</v>
      </c>
      <c r="B10" s="29">
        <v>1409783.9</v>
      </c>
      <c r="C10" s="29"/>
      <c r="D10" s="29"/>
      <c r="E10" s="29"/>
      <c r="F10" s="29">
        <v>1591000</v>
      </c>
      <c r="G10" s="29"/>
      <c r="H10" s="29"/>
      <c r="I10" s="29"/>
      <c r="J10" s="29"/>
      <c r="K10" s="30"/>
    </row>
    <row r="11" spans="2:11" s="27" customFormat="1" ht="8.25" customHeight="1">
      <c r="B11" s="31"/>
      <c r="F11" s="33"/>
      <c r="G11" s="33"/>
      <c r="H11" s="33"/>
      <c r="I11" s="33"/>
      <c r="J11" s="33"/>
      <c r="K11" s="26"/>
    </row>
    <row r="12" spans="1:11" s="33" customFormat="1" ht="35.25" customHeight="1">
      <c r="A12" s="34" t="s">
        <v>11</v>
      </c>
      <c r="B12" s="35">
        <f>B13+B30+B31+B33+B34+B32+B35+B36+B37</f>
        <v>178973.12505504003</v>
      </c>
      <c r="C12" s="36">
        <f>B12/$B$10*100</f>
        <v>12.695075114351924</v>
      </c>
      <c r="D12" s="36">
        <f>B12/B$12*100</f>
        <v>100</v>
      </c>
      <c r="E12" s="36"/>
      <c r="F12" s="35">
        <f>F13+F30+F31+F33+F34+F32+F35+F36+F37+F29</f>
        <v>197537.57559321003</v>
      </c>
      <c r="G12" s="36">
        <f>F12/$F$10*100</f>
        <v>12.4159381265374</v>
      </c>
      <c r="H12" s="36">
        <f aca="true" t="shared" si="0" ref="H12:H32">F12/F$12*100</f>
        <v>100</v>
      </c>
      <c r="I12" s="36"/>
      <c r="J12" s="36">
        <f aca="true" t="shared" si="1" ref="J12:J28">F12-B12</f>
        <v>18564.45053817</v>
      </c>
      <c r="K12" s="37">
        <f aca="true" t="shared" si="2" ref="K12:K28">F12/B12-1</f>
        <v>0.103727587773085</v>
      </c>
    </row>
    <row r="13" spans="1:11" s="42" customFormat="1" ht="24.75" customHeight="1">
      <c r="A13" s="38" t="s">
        <v>12</v>
      </c>
      <c r="B13" s="39">
        <f>B14+B27+B28</f>
        <v>165593.13830604</v>
      </c>
      <c r="C13" s="40">
        <f>B13/$B$10*100</f>
        <v>11.74599442553146</v>
      </c>
      <c r="D13" s="40">
        <f>B13/B$12*100</f>
        <v>92.52402462946029</v>
      </c>
      <c r="E13" s="40"/>
      <c r="F13" s="39">
        <f>F14+F27+F28</f>
        <v>179441.59201921002</v>
      </c>
      <c r="G13" s="40">
        <f>F13/$F$10*100</f>
        <v>11.278541295990573</v>
      </c>
      <c r="H13" s="40">
        <f t="shared" si="0"/>
        <v>90.83921956637498</v>
      </c>
      <c r="I13" s="40"/>
      <c r="J13" s="40">
        <f t="shared" si="1"/>
        <v>13848.45371317002</v>
      </c>
      <c r="K13" s="41">
        <f t="shared" si="2"/>
        <v>0.08362939343281295</v>
      </c>
    </row>
    <row r="14" spans="1:11" s="42" customFormat="1" ht="25.5" customHeight="1">
      <c r="A14" s="43" t="s">
        <v>13</v>
      </c>
      <c r="B14" s="39">
        <f>B15+B19+B20+B25+B26</f>
        <v>92480.474867</v>
      </c>
      <c r="C14" s="40">
        <f>B14/$B$10*100</f>
        <v>6.5599043134908825</v>
      </c>
      <c r="D14" s="40">
        <f aca="true" t="shared" si="3" ref="D14:D34">B14/B$12*100</f>
        <v>51.67282788326977</v>
      </c>
      <c r="E14" s="40"/>
      <c r="F14" s="39">
        <f>F15+F19+F20+F25+F26</f>
        <v>99665.484744</v>
      </c>
      <c r="G14" s="40">
        <f>F14/$F$10*100</f>
        <v>6.264329650785669</v>
      </c>
      <c r="H14" s="40">
        <f t="shared" si="0"/>
        <v>50.453937406441376</v>
      </c>
      <c r="I14" s="40"/>
      <c r="J14" s="40">
        <f t="shared" si="1"/>
        <v>7185.009877000004</v>
      </c>
      <c r="K14" s="41">
        <f t="shared" si="2"/>
        <v>0.07769218191551319</v>
      </c>
    </row>
    <row r="15" spans="1:11" s="42" customFormat="1" ht="40.5" customHeight="1">
      <c r="A15" s="44" t="s">
        <v>14</v>
      </c>
      <c r="B15" s="39">
        <f>B16+B17+B18</f>
        <v>22629.879918</v>
      </c>
      <c r="C15" s="40">
        <f>B15/$B$10*100</f>
        <v>1.605202039688494</v>
      </c>
      <c r="D15" s="40">
        <f t="shared" si="3"/>
        <v>12.644289421129892</v>
      </c>
      <c r="E15" s="40"/>
      <c r="F15" s="39">
        <f>F16+F17+F18</f>
        <v>26144.284744</v>
      </c>
      <c r="G15" s="40">
        <f>F15/$F$10*100</f>
        <v>1.6432611404148336</v>
      </c>
      <c r="H15" s="40">
        <f t="shared" si="0"/>
        <v>13.235094470248555</v>
      </c>
      <c r="I15" s="40"/>
      <c r="J15" s="40">
        <f t="shared" si="1"/>
        <v>3514.404826000002</v>
      </c>
      <c r="K15" s="41">
        <f t="shared" si="2"/>
        <v>0.1552993139483967</v>
      </c>
    </row>
    <row r="16" spans="1:11" ht="25.5" customHeight="1">
      <c r="A16" s="45" t="s">
        <v>15</v>
      </c>
      <c r="B16" s="46">
        <v>7043.644487</v>
      </c>
      <c r="C16" s="46">
        <f aca="true" t="shared" si="4" ref="C16:C28">B16/$B$10*100</f>
        <v>0.4996258282563732</v>
      </c>
      <c r="D16" s="46">
        <f t="shared" si="3"/>
        <v>3.935587806735705</v>
      </c>
      <c r="E16" s="46"/>
      <c r="F16" s="46">
        <v>7317.835</v>
      </c>
      <c r="G16" s="46">
        <f aca="true" t="shared" si="5" ref="G16:G28">F16/$F$10*100</f>
        <v>0.4599519170333124</v>
      </c>
      <c r="H16" s="46">
        <f t="shared" si="0"/>
        <v>3.7045281020708933</v>
      </c>
      <c r="I16" s="46"/>
      <c r="J16" s="46">
        <f t="shared" si="1"/>
        <v>274.19051300000046</v>
      </c>
      <c r="K16" s="47">
        <f t="shared" si="2"/>
        <v>0.038927364023845445</v>
      </c>
    </row>
    <row r="17" spans="1:11" ht="18" customHeight="1">
      <c r="A17" s="45" t="s">
        <v>16</v>
      </c>
      <c r="B17" s="46">
        <v>14243.651431</v>
      </c>
      <c r="C17" s="46">
        <f t="shared" si="4"/>
        <v>1.010342892339741</v>
      </c>
      <c r="D17" s="46">
        <f t="shared" si="3"/>
        <v>7.958542058546285</v>
      </c>
      <c r="E17" s="46"/>
      <c r="F17" s="46">
        <v>17634.145744</v>
      </c>
      <c r="G17" s="46">
        <f t="shared" si="5"/>
        <v>1.1083686828409807</v>
      </c>
      <c r="H17" s="46">
        <f>F17/F$12*100</f>
        <v>8.926982975792956</v>
      </c>
      <c r="I17" s="46"/>
      <c r="J17" s="46">
        <f t="shared" si="1"/>
        <v>3390.494313000001</v>
      </c>
      <c r="K17" s="47">
        <f t="shared" si="2"/>
        <v>0.23803547351775967</v>
      </c>
    </row>
    <row r="18" spans="1:11" ht="31.5" customHeight="1">
      <c r="A18" s="48" t="s">
        <v>17</v>
      </c>
      <c r="B18" s="46">
        <v>1342.584</v>
      </c>
      <c r="C18" s="46">
        <f t="shared" si="4"/>
        <v>0.09523331909238004</v>
      </c>
      <c r="D18" s="46">
        <f t="shared" si="3"/>
        <v>0.7501595558479028</v>
      </c>
      <c r="E18" s="46"/>
      <c r="F18" s="46">
        <v>1192.304</v>
      </c>
      <c r="G18" s="46">
        <f t="shared" si="5"/>
        <v>0.07494054054054056</v>
      </c>
      <c r="H18" s="46">
        <f t="shared" si="0"/>
        <v>0.6035833923847059</v>
      </c>
      <c r="I18" s="46"/>
      <c r="J18" s="46">
        <f t="shared" si="1"/>
        <v>-150.27999999999997</v>
      </c>
      <c r="K18" s="47">
        <f t="shared" si="2"/>
        <v>-0.11193340602897095</v>
      </c>
    </row>
    <row r="19" spans="1:11" ht="24" customHeight="1">
      <c r="A19" s="44" t="s">
        <v>18</v>
      </c>
      <c r="B19" s="40">
        <v>5134.089</v>
      </c>
      <c r="C19" s="40">
        <f t="shared" si="4"/>
        <v>0.36417560166490764</v>
      </c>
      <c r="D19" s="40">
        <f t="shared" si="3"/>
        <v>2.868636840543015</v>
      </c>
      <c r="E19" s="40"/>
      <c r="F19" s="40">
        <v>5504.111000000001</v>
      </c>
      <c r="G19" s="40">
        <f t="shared" si="5"/>
        <v>0.34595292269013206</v>
      </c>
      <c r="H19" s="40">
        <f t="shared" si="0"/>
        <v>2.7863615231031487</v>
      </c>
      <c r="I19" s="40"/>
      <c r="J19" s="40">
        <f t="shared" si="1"/>
        <v>370.02200000000084</v>
      </c>
      <c r="K19" s="41">
        <f t="shared" si="2"/>
        <v>0.07207159829134269</v>
      </c>
    </row>
    <row r="20" spans="1:11" ht="23.25" customHeight="1">
      <c r="A20" s="49" t="s">
        <v>19</v>
      </c>
      <c r="B20" s="39">
        <f>B21+B22+B23+B24</f>
        <v>63310.027948999996</v>
      </c>
      <c r="C20" s="40">
        <f>B20/$B$10*100</f>
        <v>4.4907611690699545</v>
      </c>
      <c r="D20" s="40">
        <f t="shared" si="3"/>
        <v>35.374041733657</v>
      </c>
      <c r="E20" s="40"/>
      <c r="F20" s="39">
        <f>F21+F22+F23+F24</f>
        <v>66617.48400000001</v>
      </c>
      <c r="G20" s="40">
        <f>F20/$F$10*100</f>
        <v>4.187145443117537</v>
      </c>
      <c r="H20" s="40">
        <f t="shared" si="0"/>
        <v>33.72395545502982</v>
      </c>
      <c r="I20" s="40"/>
      <c r="J20" s="40">
        <f t="shared" si="1"/>
        <v>3307.4560510000156</v>
      </c>
      <c r="K20" s="41">
        <f t="shared" si="2"/>
        <v>0.052242214356063243</v>
      </c>
    </row>
    <row r="21" spans="1:11" ht="20.25" customHeight="1">
      <c r="A21" s="45" t="s">
        <v>20</v>
      </c>
      <c r="B21" s="32">
        <v>38162.765</v>
      </c>
      <c r="C21" s="46">
        <f t="shared" si="4"/>
        <v>2.706993958435757</v>
      </c>
      <c r="D21" s="46">
        <f t="shared" si="3"/>
        <v>21.323181895753184</v>
      </c>
      <c r="E21" s="46"/>
      <c r="F21" s="46">
        <v>40568.671</v>
      </c>
      <c r="G21" s="46">
        <f t="shared" si="5"/>
        <v>2.5498850408548086</v>
      </c>
      <c r="H21" s="46">
        <f>F21/F$12*100</f>
        <v>20.537191913068348</v>
      </c>
      <c r="I21" s="46"/>
      <c r="J21" s="46">
        <f t="shared" si="1"/>
        <v>2405.9060000000027</v>
      </c>
      <c r="K21" s="47">
        <f t="shared" si="2"/>
        <v>0.06304328315833518</v>
      </c>
    </row>
    <row r="22" spans="1:11" ht="18" customHeight="1">
      <c r="A22" s="45" t="s">
        <v>21</v>
      </c>
      <c r="B22" s="32">
        <v>14012.464</v>
      </c>
      <c r="C22" s="46">
        <f t="shared" si="4"/>
        <v>0.993944107320278</v>
      </c>
      <c r="D22" s="46">
        <f t="shared" si="3"/>
        <v>7.829367675001883</v>
      </c>
      <c r="E22" s="46"/>
      <c r="F22" s="46">
        <v>15222.756</v>
      </c>
      <c r="G22" s="46">
        <f t="shared" si="5"/>
        <v>0.9568042740414833</v>
      </c>
      <c r="H22" s="46">
        <f t="shared" si="0"/>
        <v>7.706258393769237</v>
      </c>
      <c r="I22" s="46"/>
      <c r="J22" s="46">
        <f t="shared" si="1"/>
        <v>1210.2919999999995</v>
      </c>
      <c r="K22" s="47">
        <f t="shared" si="2"/>
        <v>0.0863725323397797</v>
      </c>
    </row>
    <row r="23" spans="1:11" s="51" customFormat="1" ht="23.25" customHeight="1">
      <c r="A23" s="50" t="s">
        <v>22</v>
      </c>
      <c r="B23" s="32">
        <v>8323.404949</v>
      </c>
      <c r="C23" s="46">
        <f t="shared" si="4"/>
        <v>0.5904028943017438</v>
      </c>
      <c r="D23" s="46">
        <f t="shared" si="3"/>
        <v>4.65064514375568</v>
      </c>
      <c r="E23" s="46"/>
      <c r="F23" s="46">
        <v>7526.887000000001</v>
      </c>
      <c r="G23" s="46">
        <f t="shared" si="5"/>
        <v>0.4730915776241358</v>
      </c>
      <c r="H23" s="46">
        <f t="shared" si="0"/>
        <v>3.8103570813788616</v>
      </c>
      <c r="I23" s="46"/>
      <c r="J23" s="46">
        <f t="shared" si="1"/>
        <v>-796.5179489999991</v>
      </c>
      <c r="K23" s="47">
        <f t="shared" si="2"/>
        <v>-0.09569616687887994</v>
      </c>
    </row>
    <row r="24" spans="1:11" ht="49.5" customHeight="1">
      <c r="A24" s="50" t="s">
        <v>23</v>
      </c>
      <c r="B24" s="32">
        <v>2811.394</v>
      </c>
      <c r="C24" s="46">
        <f t="shared" si="4"/>
        <v>0.19942020901217555</v>
      </c>
      <c r="D24" s="46">
        <f t="shared" si="3"/>
        <v>1.5708470191462574</v>
      </c>
      <c r="E24" s="46"/>
      <c r="F24" s="46">
        <v>3299.17</v>
      </c>
      <c r="G24" s="46">
        <f t="shared" si="5"/>
        <v>0.20736455059710873</v>
      </c>
      <c r="H24" s="46">
        <f t="shared" si="0"/>
        <v>1.6701480668133717</v>
      </c>
      <c r="I24" s="46"/>
      <c r="J24" s="46">
        <f t="shared" si="1"/>
        <v>487.7760000000003</v>
      </c>
      <c r="K24" s="47">
        <f t="shared" si="2"/>
        <v>0.17349969445762503</v>
      </c>
    </row>
    <row r="25" spans="1:11" s="42" customFormat="1" ht="35.25" customHeight="1">
      <c r="A25" s="49" t="s">
        <v>24</v>
      </c>
      <c r="B25" s="52">
        <v>808.928</v>
      </c>
      <c r="C25" s="40">
        <f t="shared" si="4"/>
        <v>0.05737957427375927</v>
      </c>
      <c r="D25" s="40">
        <f t="shared" si="3"/>
        <v>0.4519829442276478</v>
      </c>
      <c r="E25" s="40"/>
      <c r="F25" s="40">
        <v>723.462</v>
      </c>
      <c r="G25" s="40">
        <f t="shared" si="5"/>
        <v>0.04547215587680704</v>
      </c>
      <c r="H25" s="40">
        <f t="shared" si="0"/>
        <v>0.3662401939617951</v>
      </c>
      <c r="I25" s="40"/>
      <c r="J25" s="40">
        <f t="shared" si="1"/>
        <v>-85.46600000000001</v>
      </c>
      <c r="K25" s="41">
        <f t="shared" si="2"/>
        <v>-0.10565340796708733</v>
      </c>
    </row>
    <row r="26" spans="1:11" s="42" customFormat="1" ht="17.25" customHeight="1">
      <c r="A26" s="53" t="s">
        <v>25</v>
      </c>
      <c r="B26" s="52">
        <v>597.55</v>
      </c>
      <c r="C26" s="40">
        <f t="shared" si="4"/>
        <v>0.04238592879376761</v>
      </c>
      <c r="D26" s="40">
        <f t="shared" si="3"/>
        <v>0.33387694371221044</v>
      </c>
      <c r="E26" s="40"/>
      <c r="F26" s="40">
        <v>676.143</v>
      </c>
      <c r="G26" s="40">
        <f t="shared" si="5"/>
        <v>0.04249798868636078</v>
      </c>
      <c r="H26" s="40">
        <f t="shared" si="0"/>
        <v>0.34228576409805905</v>
      </c>
      <c r="I26" s="40"/>
      <c r="J26" s="40">
        <f t="shared" si="1"/>
        <v>78.59300000000007</v>
      </c>
      <c r="K26" s="41">
        <f t="shared" si="2"/>
        <v>0.13152539536440488</v>
      </c>
    </row>
    <row r="27" spans="1:11" s="42" customFormat="1" ht="18" customHeight="1">
      <c r="A27" s="54" t="s">
        <v>26</v>
      </c>
      <c r="B27" s="52">
        <v>57568.543799</v>
      </c>
      <c r="C27" s="40">
        <f>B27/$B$10*100</f>
        <v>4.083501293992646</v>
      </c>
      <c r="D27" s="40">
        <f t="shared" si="3"/>
        <v>32.16602703969985</v>
      </c>
      <c r="E27" s="40"/>
      <c r="F27" s="40">
        <v>64789.78032900001</v>
      </c>
      <c r="G27" s="40">
        <f t="shared" si="5"/>
        <v>4.07226777680704</v>
      </c>
      <c r="H27" s="40">
        <f>F27/F$12*100</f>
        <v>32.798711908068505</v>
      </c>
      <c r="I27" s="40"/>
      <c r="J27" s="40">
        <f t="shared" si="1"/>
        <v>7221.236530000009</v>
      </c>
      <c r="K27" s="41">
        <f t="shared" si="2"/>
        <v>0.12543719283942445</v>
      </c>
    </row>
    <row r="28" spans="1:11" s="42" customFormat="1" ht="18.75" customHeight="1">
      <c r="A28" s="56" t="s">
        <v>27</v>
      </c>
      <c r="B28" s="52">
        <v>15544.119640040006</v>
      </c>
      <c r="C28" s="40">
        <f t="shared" si="4"/>
        <v>1.1025888180479297</v>
      </c>
      <c r="D28" s="40">
        <f t="shared" si="3"/>
        <v>8.685169706490674</v>
      </c>
      <c r="E28" s="40"/>
      <c r="F28" s="40">
        <v>14986.326946209998</v>
      </c>
      <c r="G28" s="40">
        <f t="shared" si="5"/>
        <v>0.9419438683978628</v>
      </c>
      <c r="H28" s="40">
        <f>F28/F$12*100</f>
        <v>7.586570251865096</v>
      </c>
      <c r="I28" s="40"/>
      <c r="J28" s="40">
        <f t="shared" si="1"/>
        <v>-557.7926938300079</v>
      </c>
      <c r="K28" s="41">
        <f t="shared" si="2"/>
        <v>-0.035884482797802986</v>
      </c>
    </row>
    <row r="29" spans="1:11" s="42" customFormat="1" ht="16.5" customHeight="1">
      <c r="A29" s="57" t="s">
        <v>28</v>
      </c>
      <c r="B29" s="52"/>
      <c r="C29" s="40"/>
      <c r="D29" s="40"/>
      <c r="E29" s="40"/>
      <c r="F29" s="40"/>
      <c r="G29" s="40"/>
      <c r="H29" s="40"/>
      <c r="I29" s="40"/>
      <c r="J29" s="40"/>
      <c r="K29" s="41"/>
    </row>
    <row r="30" spans="1:11" s="42" customFormat="1" ht="19.5" customHeight="1">
      <c r="A30" s="58" t="s">
        <v>29</v>
      </c>
      <c r="B30" s="52">
        <v>538.927</v>
      </c>
      <c r="C30" s="40">
        <f>B30/$B$10*100</f>
        <v>0.03822763190869183</v>
      </c>
      <c r="D30" s="40">
        <f t="shared" si="3"/>
        <v>0.301121746538349</v>
      </c>
      <c r="E30" s="40"/>
      <c r="F30" s="40">
        <v>580.9839999999999</v>
      </c>
      <c r="G30" s="40">
        <f>F30/$F$10*100</f>
        <v>0.03651690760527969</v>
      </c>
      <c r="H30" s="40">
        <f t="shared" si="0"/>
        <v>0.2941131570817811</v>
      </c>
      <c r="I30" s="40"/>
      <c r="J30" s="40">
        <f>F30-B30</f>
        <v>42.0569999999999</v>
      </c>
      <c r="K30" s="41">
        <f>F30/B30-1</f>
        <v>0.07803839852150651</v>
      </c>
    </row>
    <row r="31" spans="1:11" s="42" customFormat="1" ht="18" customHeight="1">
      <c r="A31" s="58" t="s">
        <v>30</v>
      </c>
      <c r="B31" s="52">
        <v>28.246</v>
      </c>
      <c r="C31" s="40">
        <f>B31/$B$10*100</f>
        <v>0.002003569483237821</v>
      </c>
      <c r="D31" s="40">
        <f t="shared" si="3"/>
        <v>0.01578225780620048</v>
      </c>
      <c r="E31" s="40"/>
      <c r="F31" s="40">
        <v>0</v>
      </c>
      <c r="G31" s="40">
        <f>F31/$F$10*100</f>
        <v>0</v>
      </c>
      <c r="H31" s="40">
        <f t="shared" si="0"/>
        <v>0</v>
      </c>
      <c r="I31" s="40"/>
      <c r="J31" s="40">
        <f>F31-B31</f>
        <v>-28.246</v>
      </c>
      <c r="K31" s="90">
        <f>F31/B31-1</f>
        <v>-1</v>
      </c>
    </row>
    <row r="32" spans="1:11" s="42" customFormat="1" ht="34.5" customHeight="1">
      <c r="A32" s="59" t="s">
        <v>31</v>
      </c>
      <c r="B32" s="52">
        <v>4.154677</v>
      </c>
      <c r="C32" s="40">
        <f>B32/$B$10*100</f>
        <v>0.00029470311017170797</v>
      </c>
      <c r="D32" s="40">
        <f t="shared" si="3"/>
        <v>0.0023213971364260994</v>
      </c>
      <c r="E32" s="40"/>
      <c r="F32" s="40">
        <v>572.156442</v>
      </c>
      <c r="G32" s="40">
        <f>F32/$F$10*100</f>
        <v>0.035962064236329354</v>
      </c>
      <c r="H32" s="40">
        <f t="shared" si="0"/>
        <v>0.28964435767817875</v>
      </c>
      <c r="I32" s="40"/>
      <c r="J32" s="40">
        <f>F32-B32</f>
        <v>568.001765</v>
      </c>
      <c r="K32" s="90">
        <f>F32/B32-1</f>
        <v>136.71382035234024</v>
      </c>
    </row>
    <row r="33" spans="1:11" s="42" customFormat="1" ht="16.5" customHeight="1">
      <c r="A33" s="60" t="s">
        <v>32</v>
      </c>
      <c r="B33" s="52"/>
      <c r="C33" s="40"/>
      <c r="D33" s="40"/>
      <c r="E33" s="40"/>
      <c r="F33" s="40"/>
      <c r="G33" s="40"/>
      <c r="H33" s="40"/>
      <c r="I33" s="40"/>
      <c r="J33" s="40"/>
      <c r="K33" s="90"/>
    </row>
    <row r="34" spans="1:11" ht="18" customHeight="1">
      <c r="A34" s="58" t="s">
        <v>33</v>
      </c>
      <c r="B34" s="60">
        <v>246.351</v>
      </c>
      <c r="C34" s="60">
        <f>B34/$B$10*100</f>
        <v>0.017474380293320133</v>
      </c>
      <c r="D34" s="60">
        <f t="shared" si="3"/>
        <v>0.13764692320382688</v>
      </c>
      <c r="E34" s="60"/>
      <c r="F34" s="60">
        <v>226.372</v>
      </c>
      <c r="G34" s="60">
        <f>F34/$F$10*100</f>
        <v>0.01422828409805154</v>
      </c>
      <c r="H34" s="60">
        <f>F34/F$12*100</f>
        <v>0.11459693140416427</v>
      </c>
      <c r="I34" s="60"/>
      <c r="J34" s="60">
        <f>F34-B34</f>
        <v>-19.978999999999985</v>
      </c>
      <c r="K34" s="90">
        <f>F34/B34-1</f>
        <v>-0.08109973168365459</v>
      </c>
    </row>
    <row r="35" spans="1:11" ht="18.75" customHeight="1">
      <c r="A35" s="61" t="s">
        <v>34</v>
      </c>
      <c r="B35" s="52">
        <v>427.893</v>
      </c>
      <c r="C35" s="52">
        <f>B35/$B$10*100</f>
        <v>0.03035167304719539</v>
      </c>
      <c r="D35" s="52">
        <f>B35/B$12*100</f>
        <v>0.2390822643726029</v>
      </c>
      <c r="E35" s="39"/>
      <c r="F35" s="52">
        <v>37.092</v>
      </c>
      <c r="G35" s="52">
        <f>F35/$F$10*100</f>
        <v>0.0023313639220615967</v>
      </c>
      <c r="H35" s="52">
        <f>F35/F$12*100</f>
        <v>0.018777187018020162</v>
      </c>
      <c r="I35" s="52"/>
      <c r="J35" s="52">
        <f>F35-B35</f>
        <v>-390.801</v>
      </c>
      <c r="K35" s="41">
        <f>F35/B35-1</f>
        <v>-0.9133147772924539</v>
      </c>
    </row>
    <row r="36" spans="1:11" ht="48" customHeight="1">
      <c r="A36" s="63" t="s">
        <v>35</v>
      </c>
      <c r="B36" s="52">
        <v>12134.415071999998</v>
      </c>
      <c r="C36" s="52">
        <f>B36/$B$10*100</f>
        <v>0.860728730977847</v>
      </c>
      <c r="D36" s="52">
        <f>B36/B$12*100</f>
        <v>6.780020781482287</v>
      </c>
      <c r="E36" s="52"/>
      <c r="F36" s="52">
        <v>16109.377131999998</v>
      </c>
      <c r="G36" s="52">
        <f>F36/$F$10*100</f>
        <v>1.0125315607793839</v>
      </c>
      <c r="H36" s="52">
        <f>F36/F$12*100</f>
        <v>8.155095091970809</v>
      </c>
      <c r="I36" s="52"/>
      <c r="J36" s="52">
        <f>F36-B36</f>
        <v>3974.96206</v>
      </c>
      <c r="K36" s="41">
        <f>F36/B36-1</f>
        <v>0.327577558243592</v>
      </c>
    </row>
    <row r="37" spans="1:11" ht="31.5" customHeight="1">
      <c r="A37" s="63" t="s">
        <v>36</v>
      </c>
      <c r="B37" s="52">
        <v>0</v>
      </c>
      <c r="C37" s="52"/>
      <c r="D37" s="52"/>
      <c r="E37" s="52"/>
      <c r="F37" s="52">
        <v>570.0020000000003</v>
      </c>
      <c r="G37" s="52">
        <f>F37/$F$10*100</f>
        <v>0.035826649905719696</v>
      </c>
      <c r="H37" s="52">
        <f>F37/F$12*100</f>
        <v>0.2885537084720569</v>
      </c>
      <c r="I37" s="52"/>
      <c r="J37" s="52">
        <f>F37-B37</f>
        <v>570.0020000000003</v>
      </c>
      <c r="K37" s="41"/>
    </row>
    <row r="38" spans="1:11" ht="8.25" customHeight="1">
      <c r="A38" s="64"/>
      <c r="B38" s="39"/>
      <c r="C38" s="39"/>
      <c r="D38" s="39"/>
      <c r="E38" s="39"/>
      <c r="F38" s="55"/>
      <c r="G38" s="40"/>
      <c r="H38" s="40"/>
      <c r="I38" s="40"/>
      <c r="J38" s="40"/>
      <c r="K38" s="62"/>
    </row>
    <row r="39" spans="1:11" s="42" customFormat="1" ht="33" customHeight="1">
      <c r="A39" s="34" t="s">
        <v>37</v>
      </c>
      <c r="B39" s="65">
        <f>B40+B54+B55+B56</f>
        <v>199874.48033393992</v>
      </c>
      <c r="C39" s="36">
        <f aca="true" t="shared" si="6" ref="C39:C55">B39/$B$10*100</f>
        <v>14.177667962723927</v>
      </c>
      <c r="D39" s="36">
        <f>B39/B$39*100</f>
        <v>100</v>
      </c>
      <c r="E39" s="36"/>
      <c r="F39" s="65">
        <f>F40+F54+F55+F56</f>
        <v>234452.08625835003</v>
      </c>
      <c r="G39" s="36">
        <f aca="true" t="shared" si="7" ref="G39:G50">F39/$F$10*100</f>
        <v>14.736146213598367</v>
      </c>
      <c r="H39" s="36">
        <f aca="true" t="shared" si="8" ref="H39:H50">F39/F$39*100</f>
        <v>100</v>
      </c>
      <c r="I39" s="36"/>
      <c r="J39" s="36">
        <f aca="true" t="shared" si="9" ref="J39:J56">F39-B39</f>
        <v>34577.605924410105</v>
      </c>
      <c r="K39" s="37">
        <f aca="true" t="shared" si="10" ref="K39:K47">F39/B39-1</f>
        <v>0.17299660200061373</v>
      </c>
    </row>
    <row r="40" spans="1:11" s="42" customFormat="1" ht="19.5" customHeight="1">
      <c r="A40" s="66" t="s">
        <v>38</v>
      </c>
      <c r="B40" s="55">
        <f>B41+B42+B43+B44++B45+B46+B47+B48+B49+B50+B51+B52+B53</f>
        <v>193034.60271993993</v>
      </c>
      <c r="C40" s="40">
        <f t="shared" si="6"/>
        <v>13.692495900963255</v>
      </c>
      <c r="D40" s="40">
        <f aca="true" t="shared" si="11" ref="D40:D55">B40/B$39*100</f>
        <v>96.57791349722473</v>
      </c>
      <c r="E40" s="40"/>
      <c r="F40" s="55">
        <f>F41+F42+F43+F44++F45+F46+F47+F48+F49+F50+F51+F52+F53</f>
        <v>224949.06533535002</v>
      </c>
      <c r="G40" s="40">
        <f t="shared" si="7"/>
        <v>14.138847601216217</v>
      </c>
      <c r="H40" s="40">
        <f t="shared" si="8"/>
        <v>95.94671087186303</v>
      </c>
      <c r="I40" s="40"/>
      <c r="J40" s="40">
        <f t="shared" si="9"/>
        <v>31914.4626154101</v>
      </c>
      <c r="K40" s="41">
        <f t="shared" si="10"/>
        <v>0.1653302680748514</v>
      </c>
    </row>
    <row r="41" spans="1:11" ht="19.5" customHeight="1">
      <c r="A41" s="67" t="s">
        <v>39</v>
      </c>
      <c r="B41" s="60">
        <v>48459.25129999999</v>
      </c>
      <c r="C41" s="60">
        <f t="shared" si="6"/>
        <v>3.437353150365811</v>
      </c>
      <c r="D41" s="60">
        <f t="shared" si="11"/>
        <v>24.244841672151836</v>
      </c>
      <c r="E41" s="60"/>
      <c r="F41" s="68">
        <v>52822.23875</v>
      </c>
      <c r="G41" s="60">
        <f t="shared" si="7"/>
        <v>3.3200652891263354</v>
      </c>
      <c r="H41" s="60">
        <f t="shared" si="8"/>
        <v>22.530078359718043</v>
      </c>
      <c r="I41" s="60"/>
      <c r="J41" s="60">
        <f t="shared" si="9"/>
        <v>4362.987450000008</v>
      </c>
      <c r="K41" s="69">
        <f t="shared" si="10"/>
        <v>0.09003414895929285</v>
      </c>
    </row>
    <row r="42" spans="1:11" ht="19.5" customHeight="1">
      <c r="A42" s="67" t="s">
        <v>40</v>
      </c>
      <c r="B42" s="60">
        <v>26190.062147000004</v>
      </c>
      <c r="C42" s="60">
        <f t="shared" si="6"/>
        <v>1.8577359371886717</v>
      </c>
      <c r="D42" s="60">
        <f t="shared" si="11"/>
        <v>13.103254654242505</v>
      </c>
      <c r="E42" s="60"/>
      <c r="F42" s="68">
        <v>30232.491879</v>
      </c>
      <c r="G42" s="60">
        <f t="shared" si="7"/>
        <v>1.9002194769956002</v>
      </c>
      <c r="H42" s="60">
        <f t="shared" si="8"/>
        <v>12.894955366567256</v>
      </c>
      <c r="I42" s="60"/>
      <c r="J42" s="60">
        <f t="shared" si="9"/>
        <v>4042.429731999997</v>
      </c>
      <c r="K42" s="69">
        <f t="shared" si="10"/>
        <v>0.15434975714492705</v>
      </c>
    </row>
    <row r="43" spans="1:11" ht="19.5" customHeight="1">
      <c r="A43" s="67" t="s">
        <v>41</v>
      </c>
      <c r="B43" s="60">
        <v>10918.937420940001</v>
      </c>
      <c r="C43" s="60">
        <f t="shared" si="6"/>
        <v>0.7745114283784913</v>
      </c>
      <c r="D43" s="60">
        <f t="shared" si="11"/>
        <v>5.4628972156411395</v>
      </c>
      <c r="E43" s="60"/>
      <c r="F43" s="68">
        <v>14412.664685349997</v>
      </c>
      <c r="G43" s="60">
        <f t="shared" si="7"/>
        <v>0.9058871580986798</v>
      </c>
      <c r="H43" s="60">
        <f t="shared" si="8"/>
        <v>6.147381716820482</v>
      </c>
      <c r="I43" s="60"/>
      <c r="J43" s="60">
        <f t="shared" si="9"/>
        <v>3493.7272644099958</v>
      </c>
      <c r="K43" s="69">
        <f t="shared" si="10"/>
        <v>0.31996952905965315</v>
      </c>
    </row>
    <row r="44" spans="1:11" ht="19.5" customHeight="1">
      <c r="A44" s="67" t="s">
        <v>42</v>
      </c>
      <c r="B44" s="60">
        <v>4395.884999999999</v>
      </c>
      <c r="C44" s="60">
        <f t="shared" si="6"/>
        <v>0.311812682780673</v>
      </c>
      <c r="D44" s="60">
        <f t="shared" si="11"/>
        <v>2.1993227913116185</v>
      </c>
      <c r="E44" s="60"/>
      <c r="F44" s="68">
        <v>8084.914000000001</v>
      </c>
      <c r="G44" s="60">
        <f t="shared" si="7"/>
        <v>0.5081655562539285</v>
      </c>
      <c r="H44" s="60">
        <f t="shared" si="8"/>
        <v>3.4484291136104384</v>
      </c>
      <c r="I44" s="60"/>
      <c r="J44" s="60">
        <f t="shared" si="9"/>
        <v>3689.0290000000014</v>
      </c>
      <c r="K44" s="69">
        <f t="shared" si="10"/>
        <v>0.8392005250364833</v>
      </c>
    </row>
    <row r="45" spans="1:11" ht="31.5" customHeight="1">
      <c r="A45" s="70" t="s">
        <v>43</v>
      </c>
      <c r="B45" s="71">
        <v>736.285869000003</v>
      </c>
      <c r="C45" s="71">
        <f t="shared" si="6"/>
        <v>0.052226860372004746</v>
      </c>
      <c r="D45" s="71">
        <f>B45/B$39*100</f>
        <v>0.3683741254860824</v>
      </c>
      <c r="E45" s="71"/>
      <c r="F45" s="72">
        <v>980.025744999999</v>
      </c>
      <c r="G45" s="71">
        <f t="shared" si="7"/>
        <v>0.0615980983658076</v>
      </c>
      <c r="H45" s="71">
        <f t="shared" si="8"/>
        <v>0.41800683484645057</v>
      </c>
      <c r="I45" s="71"/>
      <c r="J45" s="71">
        <f t="shared" si="9"/>
        <v>243.739875999996</v>
      </c>
      <c r="K45" s="73">
        <f t="shared" si="10"/>
        <v>0.3310397309825255</v>
      </c>
    </row>
    <row r="46" spans="1:11" ht="18" customHeight="1">
      <c r="A46" s="67" t="s">
        <v>44</v>
      </c>
      <c r="B46" s="71">
        <v>11135.759183999999</v>
      </c>
      <c r="C46" s="74">
        <f t="shared" si="6"/>
        <v>0.7898912155260108</v>
      </c>
      <c r="D46" s="74">
        <f t="shared" si="11"/>
        <v>5.57137617838703</v>
      </c>
      <c r="E46" s="74"/>
      <c r="F46" s="75">
        <v>11317.282679</v>
      </c>
      <c r="G46" s="74">
        <f t="shared" si="7"/>
        <v>0.7113314065996228</v>
      </c>
      <c r="H46" s="74">
        <f t="shared" si="8"/>
        <v>4.827119630118853</v>
      </c>
      <c r="I46" s="74"/>
      <c r="J46" s="74">
        <f t="shared" si="9"/>
        <v>181.52349500000128</v>
      </c>
      <c r="K46" s="76">
        <f t="shared" si="10"/>
        <v>0.0163009537114287</v>
      </c>
    </row>
    <row r="47" spans="1:11" ht="33" customHeight="1">
      <c r="A47" s="70" t="s">
        <v>45</v>
      </c>
      <c r="B47" s="71">
        <v>26.523945000000012</v>
      </c>
      <c r="C47" s="71">
        <f t="shared" si="6"/>
        <v>0.0018814192019074706</v>
      </c>
      <c r="D47" s="71">
        <f t="shared" si="11"/>
        <v>0.013270300918699166</v>
      </c>
      <c r="E47" s="71"/>
      <c r="F47" s="72">
        <v>1276.0881359999998</v>
      </c>
      <c r="G47" s="71">
        <f t="shared" si="7"/>
        <v>0.08020667102451287</v>
      </c>
      <c r="H47" s="71">
        <f t="shared" si="8"/>
        <v>0.5442852551944617</v>
      </c>
      <c r="I47" s="71"/>
      <c r="J47" s="71">
        <f t="shared" si="9"/>
        <v>1249.564191</v>
      </c>
      <c r="K47" s="76"/>
    </row>
    <row r="48" spans="1:11" ht="21" customHeight="1">
      <c r="A48" s="70" t="s">
        <v>46</v>
      </c>
      <c r="B48" s="75">
        <v>74095.86943199999</v>
      </c>
      <c r="C48" s="74">
        <f>B48/$B$10*100</f>
        <v>5.2558317222944595</v>
      </c>
      <c r="D48" s="74">
        <f t="shared" si="11"/>
        <v>37.071200539560856</v>
      </c>
      <c r="E48" s="74"/>
      <c r="F48" s="75">
        <v>82298.541772</v>
      </c>
      <c r="G48" s="74">
        <f>F48/$F$10*100</f>
        <v>5.172755611062225</v>
      </c>
      <c r="H48" s="74">
        <f t="shared" si="8"/>
        <v>35.10249922933622</v>
      </c>
      <c r="I48" s="74"/>
      <c r="J48" s="74">
        <f t="shared" si="9"/>
        <v>8202.672340000005</v>
      </c>
      <c r="K48" s="76">
        <f>F48/B48-1</f>
        <v>0.11070350348649116</v>
      </c>
    </row>
    <row r="49" spans="1:11" ht="48" customHeight="1">
      <c r="A49" s="70" t="s">
        <v>47</v>
      </c>
      <c r="B49" s="75">
        <v>13478.102146</v>
      </c>
      <c r="C49" s="74">
        <f>B49/$B$10*100</f>
        <v>0.9560402942607019</v>
      </c>
      <c r="D49" s="74">
        <f>B49/B$39*100</f>
        <v>6.743283146243324</v>
      </c>
      <c r="E49" s="74"/>
      <c r="F49" s="75">
        <v>18165.554658</v>
      </c>
      <c r="G49" s="74">
        <f t="shared" si="7"/>
        <v>1.1417696202388437</v>
      </c>
      <c r="H49" s="74">
        <f t="shared" si="8"/>
        <v>7.748088297232217</v>
      </c>
      <c r="I49" s="74"/>
      <c r="J49" s="74">
        <f t="shared" si="9"/>
        <v>4687.452512000002</v>
      </c>
      <c r="K49" s="76">
        <f>F49/B49-1</f>
        <v>0.3477828303438948</v>
      </c>
    </row>
    <row r="50" spans="1:11" ht="21" customHeight="1">
      <c r="A50" s="70" t="s">
        <v>48</v>
      </c>
      <c r="B50" s="71">
        <v>3417.3720000000003</v>
      </c>
      <c r="C50" s="71">
        <f t="shared" si="6"/>
        <v>0.24240395992605682</v>
      </c>
      <c r="D50" s="71">
        <f t="shared" si="11"/>
        <v>1.7097590419199251</v>
      </c>
      <c r="E50" s="71"/>
      <c r="F50" s="72">
        <v>4070.5389999999998</v>
      </c>
      <c r="G50" s="71">
        <f t="shared" si="7"/>
        <v>0.2558478315524827</v>
      </c>
      <c r="H50" s="71">
        <f t="shared" si="8"/>
        <v>1.7361922706520712</v>
      </c>
      <c r="I50" s="71"/>
      <c r="J50" s="71">
        <f t="shared" si="9"/>
        <v>653.1669999999995</v>
      </c>
      <c r="K50" s="73">
        <f>F50/B50-1</f>
        <v>0.1911313722942658</v>
      </c>
    </row>
    <row r="51" spans="1:11" ht="48" customHeight="1">
      <c r="A51" s="70" t="s">
        <v>49</v>
      </c>
      <c r="B51" s="71">
        <v>0.347276</v>
      </c>
      <c r="C51" s="71">
        <f>B51/$B$10*100</f>
        <v>2.4633278901823182E-05</v>
      </c>
      <c r="D51" s="71">
        <f>B51/B$39*100</f>
        <v>0.0001737470433543038</v>
      </c>
      <c r="E51" s="71"/>
      <c r="F51" s="72">
        <v>667.516031</v>
      </c>
      <c r="G51" s="71">
        <f aca="true" t="shared" si="12" ref="G51:G56">F51/$F$10*100</f>
        <v>0.04195575304839723</v>
      </c>
      <c r="H51" s="71">
        <f aca="true" t="shared" si="13" ref="H51:H56">F51/F$39*100</f>
        <v>0.2847131973329695</v>
      </c>
      <c r="I51" s="71"/>
      <c r="J51" s="71">
        <f t="shared" si="9"/>
        <v>667.168755</v>
      </c>
      <c r="K51" s="91"/>
    </row>
    <row r="52" spans="1:11" ht="35.25" customHeight="1">
      <c r="A52" s="70" t="s">
        <v>50</v>
      </c>
      <c r="B52" s="71">
        <v>0</v>
      </c>
      <c r="C52" s="46"/>
      <c r="D52" s="46"/>
      <c r="E52" s="46"/>
      <c r="F52" s="72">
        <v>409.6299999999999</v>
      </c>
      <c r="G52" s="71">
        <f t="shared" si="12"/>
        <v>0.025746700188560647</v>
      </c>
      <c r="H52" s="71">
        <f t="shared" si="13"/>
        <v>0.17471800167673315</v>
      </c>
      <c r="I52" s="71"/>
      <c r="J52" s="71">
        <f t="shared" si="9"/>
        <v>409.6299999999999</v>
      </c>
      <c r="K52" s="73"/>
    </row>
    <row r="53" spans="1:11" ht="38.25" customHeight="1">
      <c r="A53" s="70" t="s">
        <v>51</v>
      </c>
      <c r="B53" s="74">
        <v>180.207</v>
      </c>
      <c r="C53" s="74">
        <f>B53/$B$10*100</f>
        <v>0.012782597389571552</v>
      </c>
      <c r="D53" s="60">
        <f t="shared" si="11"/>
        <v>0.09016008431837795</v>
      </c>
      <c r="E53" s="60"/>
      <c r="F53" s="68">
        <v>211.578</v>
      </c>
      <c r="G53" s="60">
        <f t="shared" si="12"/>
        <v>0.013298428661219358</v>
      </c>
      <c r="H53" s="60">
        <f t="shared" si="13"/>
        <v>0.09024359875682898</v>
      </c>
      <c r="I53" s="60"/>
      <c r="J53" s="60">
        <f t="shared" si="9"/>
        <v>31.37100000000001</v>
      </c>
      <c r="K53" s="76">
        <f>F53/B53-1</f>
        <v>0.17408313772494965</v>
      </c>
    </row>
    <row r="54" spans="1:11" s="42" customFormat="1" ht="19.5" customHeight="1">
      <c r="A54" s="66" t="s">
        <v>52</v>
      </c>
      <c r="B54" s="68">
        <v>8169.580069999999</v>
      </c>
      <c r="C54" s="60">
        <f>B54/$B$10*100</f>
        <v>0.5794916561325463</v>
      </c>
      <c r="D54" s="60">
        <f>B54/B$39*100</f>
        <v>4.087355252331708</v>
      </c>
      <c r="E54" s="60"/>
      <c r="F54" s="68">
        <v>10503.54572</v>
      </c>
      <c r="G54" s="60">
        <f t="shared" si="12"/>
        <v>0.6601851489629165</v>
      </c>
      <c r="H54" s="60">
        <f t="shared" si="13"/>
        <v>4.480039349458301</v>
      </c>
      <c r="I54" s="60"/>
      <c r="J54" s="60">
        <f t="shared" si="9"/>
        <v>2333.965650000001</v>
      </c>
      <c r="K54" s="69">
        <f>F54/B54-1</f>
        <v>0.28568979433480246</v>
      </c>
    </row>
    <row r="55" spans="1:11" ht="19.5" customHeight="1">
      <c r="A55" s="66" t="s">
        <v>32</v>
      </c>
      <c r="B55" s="71">
        <v>0</v>
      </c>
      <c r="C55" s="60">
        <f t="shared" si="6"/>
        <v>0</v>
      </c>
      <c r="D55" s="60">
        <f t="shared" si="11"/>
        <v>0</v>
      </c>
      <c r="E55" s="60"/>
      <c r="F55" s="68">
        <v>0</v>
      </c>
      <c r="G55" s="60">
        <f t="shared" si="12"/>
        <v>0</v>
      </c>
      <c r="H55" s="60">
        <f t="shared" si="13"/>
        <v>0</v>
      </c>
      <c r="I55" s="60"/>
      <c r="J55" s="60">
        <f t="shared" si="9"/>
        <v>0</v>
      </c>
      <c r="K55" s="69"/>
    </row>
    <row r="56" spans="1:11" s="42" customFormat="1" ht="32.25" customHeight="1">
      <c r="A56" s="78" t="s">
        <v>53</v>
      </c>
      <c r="B56" s="74">
        <v>-1329.702456</v>
      </c>
      <c r="C56" s="60">
        <f>B56/$B$10*100</f>
        <v>-0.09431959437187501</v>
      </c>
      <c r="D56" s="60">
        <f>B56/B$39*100</f>
        <v>-0.6652687495564226</v>
      </c>
      <c r="E56" s="60"/>
      <c r="F56" s="68">
        <v>-1000.5247969999999</v>
      </c>
      <c r="G56" s="60">
        <f t="shared" si="12"/>
        <v>-0.0628865365807668</v>
      </c>
      <c r="H56" s="60">
        <f t="shared" si="13"/>
        <v>-0.42675022132133666</v>
      </c>
      <c r="I56" s="60"/>
      <c r="J56" s="60">
        <f t="shared" si="9"/>
        <v>329.17765900000006</v>
      </c>
      <c r="K56" s="69">
        <f>F56/B56-1</f>
        <v>-0.2475573821155671</v>
      </c>
    </row>
    <row r="57" spans="1:11" s="42" customFormat="1" ht="7.5" customHeight="1">
      <c r="A57" s="79"/>
      <c r="B57" s="80"/>
      <c r="C57" s="40"/>
      <c r="D57" s="40"/>
      <c r="E57" s="40"/>
      <c r="F57" s="55"/>
      <c r="G57" s="40"/>
      <c r="H57" s="40"/>
      <c r="I57" s="40"/>
      <c r="J57" s="60"/>
      <c r="K57" s="69"/>
    </row>
    <row r="58" spans="1:11" s="27" customFormat="1" ht="21" customHeight="1" thickBot="1">
      <c r="A58" s="81" t="s">
        <v>54</v>
      </c>
      <c r="B58" s="82">
        <f>B12-B39</f>
        <v>-20901.355278899893</v>
      </c>
      <c r="C58" s="83">
        <f>B58/$B$10*100</f>
        <v>-1.482592848372002</v>
      </c>
      <c r="D58" s="82">
        <v>0</v>
      </c>
      <c r="E58" s="82"/>
      <c r="F58" s="82">
        <f>F12-F39</f>
        <v>-36914.51066514</v>
      </c>
      <c r="G58" s="83">
        <f>F58/$F$10*100</f>
        <v>-2.320208087060968</v>
      </c>
      <c r="H58" s="85">
        <v>0</v>
      </c>
      <c r="I58" s="84"/>
      <c r="J58" s="82">
        <f>F58-B58</f>
        <v>-16013.155386240105</v>
      </c>
      <c r="K58" s="86"/>
    </row>
    <row r="59" spans="1:11" s="27" customFormat="1" ht="12.75" customHeight="1">
      <c r="A59" s="87"/>
      <c r="B59" s="60"/>
      <c r="C59" s="88"/>
      <c r="D59" s="60"/>
      <c r="E59" s="60"/>
      <c r="F59" s="60"/>
      <c r="G59" s="88"/>
      <c r="H59" s="74"/>
      <c r="I59" s="77"/>
      <c r="J59" s="60"/>
      <c r="K59" s="41"/>
    </row>
    <row r="60" spans="6:10" ht="19.5" customHeight="1">
      <c r="F60" s="89"/>
      <c r="G60" s="89"/>
      <c r="H60" s="89"/>
      <c r="I60" s="89"/>
      <c r="J60" s="89"/>
    </row>
    <row r="61" spans="6:10" ht="19.5" customHeight="1">
      <c r="F61" s="89"/>
      <c r="G61" s="89"/>
      <c r="H61" s="89"/>
      <c r="I61" s="89"/>
      <c r="J61" s="89"/>
    </row>
    <row r="62" spans="6:10" ht="19.5" customHeight="1">
      <c r="F62" s="89"/>
      <c r="G62" s="89"/>
      <c r="H62" s="89"/>
      <c r="I62" s="89"/>
      <c r="J62" s="89"/>
    </row>
    <row r="63" spans="6:10" ht="19.5" customHeight="1">
      <c r="F63" s="89"/>
      <c r="G63" s="89"/>
      <c r="H63" s="89"/>
      <c r="I63" s="89"/>
      <c r="J63" s="89"/>
    </row>
    <row r="64" spans="6:10" ht="19.5" customHeight="1">
      <c r="F64" s="89"/>
      <c r="G64" s="89"/>
      <c r="H64" s="89"/>
      <c r="I64" s="89"/>
      <c r="J64" s="89"/>
    </row>
    <row r="65" spans="6:10" ht="19.5" customHeight="1">
      <c r="F65" s="89"/>
      <c r="G65" s="89"/>
      <c r="H65" s="89"/>
      <c r="I65" s="89"/>
      <c r="J65" s="89"/>
    </row>
    <row r="66" spans="6:10" ht="19.5" customHeight="1">
      <c r="F66" s="89"/>
      <c r="G66" s="89"/>
      <c r="H66" s="89"/>
      <c r="I66" s="89"/>
      <c r="J66" s="89"/>
    </row>
    <row r="67" spans="6:10" ht="19.5" customHeight="1">
      <c r="F67" s="89"/>
      <c r="G67" s="89"/>
      <c r="H67" s="89"/>
      <c r="I67" s="89"/>
      <c r="J67" s="89"/>
    </row>
    <row r="68" spans="6:10" ht="19.5" customHeight="1">
      <c r="F68" s="89"/>
      <c r="G68" s="89"/>
      <c r="H68" s="89"/>
      <c r="I68" s="89"/>
      <c r="J68" s="89"/>
    </row>
    <row r="69" spans="6:10" ht="19.5" customHeight="1">
      <c r="F69" s="89"/>
      <c r="G69" s="89"/>
      <c r="H69" s="89"/>
      <c r="I69" s="89"/>
      <c r="J69" s="89"/>
    </row>
    <row r="70" spans="6:10" ht="19.5" customHeight="1">
      <c r="F70" s="89"/>
      <c r="G70" s="89"/>
      <c r="H70" s="89"/>
      <c r="I70" s="89"/>
      <c r="J70" s="89"/>
    </row>
    <row r="71" spans="6:10" ht="19.5" customHeight="1">
      <c r="F71" s="89"/>
      <c r="G71" s="89"/>
      <c r="H71" s="89"/>
      <c r="I71" s="89"/>
      <c r="J71" s="89"/>
    </row>
    <row r="72" spans="6:10" ht="19.5" customHeight="1">
      <c r="F72" s="89"/>
      <c r="G72" s="89"/>
      <c r="H72" s="89"/>
      <c r="I72" s="89"/>
      <c r="J72" s="89"/>
    </row>
    <row r="73" spans="6:10" ht="19.5" customHeight="1">
      <c r="F73" s="89"/>
      <c r="G73" s="89"/>
      <c r="H73" s="89"/>
      <c r="I73" s="89"/>
      <c r="J73" s="89"/>
    </row>
    <row r="74" spans="6:10" ht="19.5" customHeight="1">
      <c r="F74" s="89"/>
      <c r="G74" s="89"/>
      <c r="H74" s="89"/>
      <c r="I74" s="89"/>
      <c r="J74" s="89"/>
    </row>
    <row r="75" spans="6:10" ht="19.5" customHeight="1">
      <c r="F75" s="89"/>
      <c r="G75" s="89"/>
      <c r="H75" s="89"/>
      <c r="I75" s="89"/>
      <c r="J75" s="89"/>
    </row>
    <row r="76" spans="6:10" ht="19.5" customHeight="1">
      <c r="F76" s="89"/>
      <c r="G76" s="89"/>
      <c r="H76" s="89"/>
      <c r="I76" s="89"/>
      <c r="J76" s="89"/>
    </row>
    <row r="77" spans="6:10" ht="19.5" customHeight="1">
      <c r="F77" s="89"/>
      <c r="G77" s="89"/>
      <c r="H77" s="89"/>
      <c r="I77" s="89"/>
      <c r="J77" s="89"/>
    </row>
    <row r="78" spans="6:10" ht="19.5" customHeight="1">
      <c r="F78" s="89"/>
      <c r="G78" s="89"/>
      <c r="H78" s="89"/>
      <c r="I78" s="89"/>
      <c r="J78" s="89"/>
    </row>
    <row r="79" spans="6:10" ht="19.5" customHeight="1">
      <c r="F79" s="89"/>
      <c r="G79" s="89"/>
      <c r="H79" s="89"/>
      <c r="I79" s="89"/>
      <c r="J79" s="89"/>
    </row>
    <row r="80" spans="6:10" ht="19.5" customHeight="1">
      <c r="F80" s="89"/>
      <c r="G80" s="89"/>
      <c r="H80" s="89"/>
      <c r="I80" s="89"/>
      <c r="J80" s="89"/>
    </row>
    <row r="81" spans="6:10" ht="19.5" customHeight="1">
      <c r="F81" s="89"/>
      <c r="G81" s="89"/>
      <c r="H81" s="89"/>
      <c r="I81" s="89"/>
      <c r="J81" s="89"/>
    </row>
    <row r="82" spans="6:10" ht="19.5" customHeight="1">
      <c r="F82" s="89"/>
      <c r="G82" s="89"/>
      <c r="H82" s="89"/>
      <c r="I82" s="89"/>
      <c r="J82" s="89"/>
    </row>
    <row r="83" spans="6:10" ht="19.5" customHeight="1">
      <c r="F83" s="89"/>
      <c r="G83" s="89"/>
      <c r="H83" s="89"/>
      <c r="I83" s="89"/>
      <c r="J83" s="89"/>
    </row>
    <row r="84" spans="6:10" ht="19.5" customHeight="1">
      <c r="F84" s="89"/>
      <c r="G84" s="89"/>
      <c r="H84" s="89"/>
      <c r="I84" s="89"/>
      <c r="J84" s="89"/>
    </row>
    <row r="85" spans="6:10" ht="19.5" customHeight="1">
      <c r="F85" s="89"/>
      <c r="G85" s="89"/>
      <c r="H85" s="89"/>
      <c r="I85" s="89"/>
      <c r="J85" s="89"/>
    </row>
    <row r="86" spans="6:10" ht="19.5" customHeight="1">
      <c r="F86" s="89"/>
      <c r="G86" s="89"/>
      <c r="H86" s="89"/>
      <c r="I86" s="89"/>
      <c r="J86" s="89"/>
    </row>
    <row r="87" spans="6:10" ht="19.5" customHeight="1">
      <c r="F87" s="89"/>
      <c r="G87" s="89"/>
      <c r="H87" s="89"/>
      <c r="I87" s="89"/>
      <c r="J87" s="89"/>
    </row>
    <row r="88" spans="6:10" ht="19.5" customHeight="1">
      <c r="F88" s="89"/>
      <c r="G88" s="89"/>
      <c r="H88" s="89"/>
      <c r="I88" s="89"/>
      <c r="J88" s="89"/>
    </row>
    <row r="89" spans="6:10" ht="19.5" customHeight="1">
      <c r="F89" s="89"/>
      <c r="G89" s="89"/>
      <c r="H89" s="89"/>
      <c r="I89" s="89"/>
      <c r="J89" s="89"/>
    </row>
    <row r="90" spans="6:10" ht="19.5" customHeight="1">
      <c r="F90" s="89"/>
      <c r="G90" s="89"/>
      <c r="H90" s="89"/>
      <c r="I90" s="89"/>
      <c r="J90" s="89"/>
    </row>
    <row r="91" spans="6:10" ht="19.5" customHeight="1">
      <c r="F91" s="89"/>
      <c r="G91" s="89"/>
      <c r="H91" s="89"/>
      <c r="I91" s="89"/>
      <c r="J91" s="89"/>
    </row>
    <row r="92" spans="6:10" ht="19.5" customHeight="1">
      <c r="F92" s="89"/>
      <c r="G92" s="89"/>
      <c r="H92" s="89"/>
      <c r="I92" s="89"/>
      <c r="J92" s="89"/>
    </row>
    <row r="93" spans="6:10" ht="19.5" customHeight="1">
      <c r="F93" s="89"/>
      <c r="G93" s="89"/>
      <c r="H93" s="89"/>
      <c r="I93" s="89"/>
      <c r="J93" s="89"/>
    </row>
    <row r="94" spans="6:10" ht="19.5" customHeight="1">
      <c r="F94" s="89"/>
      <c r="G94" s="89"/>
      <c r="H94" s="89"/>
      <c r="I94" s="89"/>
      <c r="J94" s="89"/>
    </row>
    <row r="95" spans="6:10" ht="19.5" customHeight="1">
      <c r="F95" s="89"/>
      <c r="G95" s="89"/>
      <c r="H95" s="89"/>
      <c r="I95" s="89"/>
      <c r="J95" s="89"/>
    </row>
    <row r="96" spans="6:10" ht="19.5" customHeight="1">
      <c r="F96" s="89"/>
      <c r="G96" s="89"/>
      <c r="H96" s="89"/>
      <c r="I96" s="89"/>
      <c r="J96" s="89"/>
    </row>
    <row r="97" spans="6:10" ht="19.5" customHeight="1">
      <c r="F97" s="89"/>
      <c r="G97" s="89"/>
      <c r="H97" s="89"/>
      <c r="I97" s="89"/>
      <c r="J97" s="89"/>
    </row>
    <row r="98" spans="6:10" ht="19.5" customHeight="1">
      <c r="F98" s="89"/>
      <c r="G98" s="89"/>
      <c r="H98" s="89"/>
      <c r="I98" s="89"/>
      <c r="J98" s="89"/>
    </row>
    <row r="99" spans="6:10" ht="19.5" customHeight="1">
      <c r="F99" s="89"/>
      <c r="G99" s="89"/>
      <c r="H99" s="89"/>
      <c r="I99" s="89"/>
      <c r="J99" s="89"/>
    </row>
    <row r="100" spans="6:10" ht="19.5" customHeight="1">
      <c r="F100" s="89"/>
      <c r="G100" s="89"/>
      <c r="H100" s="89"/>
      <c r="I100" s="89"/>
      <c r="J100" s="89"/>
    </row>
    <row r="101" spans="6:10" ht="19.5" customHeight="1">
      <c r="F101" s="89"/>
      <c r="G101" s="89"/>
      <c r="H101" s="89"/>
      <c r="I101" s="89"/>
      <c r="J101" s="89"/>
    </row>
    <row r="102" spans="6:10" ht="19.5" customHeight="1">
      <c r="F102" s="89"/>
      <c r="G102" s="89"/>
      <c r="H102" s="89"/>
      <c r="I102" s="89"/>
      <c r="J102" s="89"/>
    </row>
    <row r="103" spans="6:10" ht="19.5" customHeight="1">
      <c r="F103" s="89"/>
      <c r="G103" s="89"/>
      <c r="H103" s="89"/>
      <c r="I103" s="89"/>
      <c r="J103" s="89"/>
    </row>
    <row r="104" spans="6:10" ht="19.5" customHeight="1">
      <c r="F104" s="89"/>
      <c r="G104" s="89"/>
      <c r="H104" s="89"/>
      <c r="I104" s="89"/>
      <c r="J104" s="89"/>
    </row>
    <row r="105" spans="6:10" ht="19.5" customHeight="1">
      <c r="F105" s="89"/>
      <c r="G105" s="89"/>
      <c r="H105" s="89"/>
      <c r="I105" s="89"/>
      <c r="J105" s="89"/>
    </row>
    <row r="106" spans="6:10" ht="19.5" customHeight="1">
      <c r="F106" s="89"/>
      <c r="G106" s="89"/>
      <c r="H106" s="89"/>
      <c r="I106" s="89"/>
      <c r="J106" s="89"/>
    </row>
    <row r="107" spans="6:10" ht="19.5" customHeight="1">
      <c r="F107" s="89"/>
      <c r="G107" s="89"/>
      <c r="H107" s="89"/>
      <c r="I107" s="89"/>
      <c r="J107" s="89"/>
    </row>
    <row r="108" spans="6:10" ht="19.5" customHeight="1">
      <c r="F108" s="89"/>
      <c r="G108" s="89"/>
      <c r="H108" s="89"/>
      <c r="I108" s="89"/>
      <c r="J108" s="89"/>
    </row>
    <row r="109" spans="6:10" ht="19.5" customHeight="1">
      <c r="F109" s="89"/>
      <c r="G109" s="89"/>
      <c r="H109" s="89"/>
      <c r="I109" s="89"/>
      <c r="J109" s="89"/>
    </row>
    <row r="110" spans="6:10" ht="19.5" customHeight="1">
      <c r="F110" s="89"/>
      <c r="G110" s="89"/>
      <c r="H110" s="89"/>
      <c r="I110" s="89"/>
      <c r="J110" s="89"/>
    </row>
  </sheetData>
  <sheetProtection/>
  <mergeCells count="4">
    <mergeCell ref="A3:K4"/>
    <mergeCell ref="B7:D7"/>
    <mergeCell ref="F7:H7"/>
    <mergeCell ref="J7:K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2023-06-22T12:00:51Z</dcterms:created>
  <dcterms:modified xsi:type="dcterms:W3CDTF">2023-06-22T12:16:59Z</dcterms:modified>
  <cp:category/>
  <cp:version/>
  <cp:contentType/>
  <cp:contentStatus/>
</cp:coreProperties>
</file>