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[0]!___BOP2 '[10]LINK'!$A$1:$A$42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'Sinteza - An 2'!$A$1:$L$59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'Sinteza - An 2'!$4:$11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<sst xmlns="http://schemas.openxmlformats.org/spreadsheetml/2006/main" count="60" uniqueCount="55">
  <si>
    <t>Anexa nr.2</t>
  </si>
  <si>
    <t xml:space="preserve"> EXECUŢIA BUGETULUI GENERAL CONSOLIDAT </t>
  </si>
  <si>
    <t xml:space="preserve">    </t>
  </si>
  <si>
    <t xml:space="preserve">
 Realizări 1.01.-31.10.2022
</t>
  </si>
  <si>
    <t xml:space="preserve">
Realizări 1.01.-31.10.2023
</t>
  </si>
  <si>
    <t xml:space="preserve"> Diferenţe   2023
   faţă de      2022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</si>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</sst>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vertical="center"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>
      <alignment horizontal="right" vertical="center"/>
    </xf>
    <xf numFmtId="164" fontId="4" fillId="33" borderId="0" xfId="0" applyNumberFormat="1" applyFont="1" applyFill="1" applyBorder="1" applyAlignment="1" applyProtection="1">
      <alignment horizontal="right" vertical="center"/>
      <protection/>
    </xf>
    <xf numFmtId="164" fontId="4" fillId="33" borderId="0" xfId="0" applyNumberFormat="1" applyFont="1" applyFill="1" applyBorder="1" applyAlignment="1" applyProtection="1">
      <alignment horizontal="right"/>
      <protection/>
    </xf>
    <xf numFmtId="164" fontId="4" fillId="33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octombrie%202023%20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mbrie in luna"/>
      <sheetName val="octombrie 2023 "/>
      <sheetName val="UAT octombrie 2023"/>
      <sheetName val="consolidari octombrie"/>
      <sheetName val="septembrie 2023  (valori)"/>
      <sheetName val="UAT septembrie 2023 (valori)"/>
      <sheetName val="Sinteza - An 2"/>
      <sheetName val="Sinteza - An 2 (engleza)"/>
      <sheetName val="2023 Engl"/>
      <sheetName val="2022 - 2023"/>
      <sheetName val="Progr.31.10.2023.(Stela)"/>
      <sheetName val="Sinteza - Anexa program anual"/>
      <sheetName val="program %.exec"/>
      <sheetName val="dob_trez"/>
      <sheetName val="SPECIAL_CNAIR"/>
      <sheetName val="CNAIR_ex"/>
      <sheetName val="octombrie 2022 "/>
      <sheetName val="oct 2022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buget initial 2023"/>
      <sheetName val="Sinteza - Anexa progr.an,trim."/>
      <sheetName val="Sinteza - An 2 program initial"/>
      <sheetName val="Sinteza - Anexa progr.an,sem.I"/>
      <sheetName val="bgc desfasura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60"/>
  <sheetViews>
    <sheetView showZeros="0" tabSelected="1" view="pageBreakPreview" zoomScale="75" zoomScaleNormal="75" zoomScaleSheetLayoutView="75" zoomScalePageLayoutView="0" workbookViewId="0" topLeftCell="A40">
      <selection activeCell="B65" sqref="B65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17.25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4.2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1.25" customHeight="1">
      <c r="A7" s="14"/>
      <c r="B7" s="100" t="s">
        <v>3</v>
      </c>
      <c r="C7" s="100"/>
      <c r="D7" s="100"/>
      <c r="E7" s="15"/>
      <c r="F7" s="16"/>
      <c r="G7" s="100" t="s">
        <v>4</v>
      </c>
      <c r="H7" s="100"/>
      <c r="I7" s="100"/>
      <c r="J7" s="17"/>
      <c r="K7" s="101" t="s">
        <v>5</v>
      </c>
      <c r="L7" s="102"/>
    </row>
    <row r="8" spans="1:12" s="24" customFormat="1" ht="33" customHeight="1">
      <c r="A8" s="18"/>
      <c r="B8" s="19" t="s">
        <v>6</v>
      </c>
      <c r="C8" s="20" t="s">
        <v>7</v>
      </c>
      <c r="D8" s="20" t="s">
        <v>8</v>
      </c>
      <c r="E8" s="21"/>
      <c r="F8" s="21"/>
      <c r="G8" s="19" t="s">
        <v>6</v>
      </c>
      <c r="H8" s="20" t="s">
        <v>7</v>
      </c>
      <c r="I8" s="20" t="s">
        <v>8</v>
      </c>
      <c r="J8" s="21"/>
      <c r="K8" s="22" t="s">
        <v>6</v>
      </c>
      <c r="L8" s="23" t="s">
        <v>9</v>
      </c>
    </row>
    <row r="9" spans="1:12" s="29" customFormat="1" ht="9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10</v>
      </c>
      <c r="B10" s="31">
        <v>1409783.9</v>
      </c>
      <c r="C10" s="31"/>
      <c r="D10" s="31"/>
      <c r="E10" s="31"/>
      <c r="F10" s="31"/>
      <c r="G10" s="31">
        <v>1583500</v>
      </c>
      <c r="H10" s="31"/>
      <c r="I10" s="31"/>
      <c r="J10" s="31"/>
      <c r="K10" s="31"/>
      <c r="L10" s="32"/>
    </row>
    <row r="11" spans="2:12" s="29" customFormat="1" ht="8.25" customHeight="1">
      <c r="B11" s="33"/>
      <c r="G11" s="35"/>
      <c r="H11" s="35"/>
      <c r="I11" s="35"/>
      <c r="J11" s="35"/>
      <c r="K11" s="35"/>
      <c r="L11" s="28"/>
    </row>
    <row r="12" spans="1:12" s="35" customFormat="1" ht="35.25" customHeight="1">
      <c r="A12" s="36" t="s">
        <v>11</v>
      </c>
      <c r="B12" s="37">
        <f>B13+B30+B31+B33+B34+B32+B35+B36+B37</f>
        <v>378800.08205085</v>
      </c>
      <c r="C12" s="38">
        <f>B12/$B$10*100</f>
        <v>26.869372110920686</v>
      </c>
      <c r="D12" s="38">
        <f>B12/B$12*100</f>
        <v>100</v>
      </c>
      <c r="E12" s="38"/>
      <c r="F12" s="38"/>
      <c r="G12" s="37">
        <f>G13+G30+G31+G33+G34+G32+G35+G36+G37+G29</f>
        <v>418849.9577402499</v>
      </c>
      <c r="H12" s="38">
        <f>G12/$G$10*100</f>
        <v>26.450897236517207</v>
      </c>
      <c r="I12" s="38">
        <f aca="true" t="shared" si="0" ref="I12:I32">G12/G$12*100</f>
        <v>100</v>
      </c>
      <c r="J12" s="38"/>
      <c r="K12" s="38">
        <f aca="true" t="shared" si="1" ref="K12:K28">G12-B12</f>
        <v>40049.87568939995</v>
      </c>
      <c r="L12" s="39">
        <f aca="true" t="shared" si="2" ref="L12:L28">G12/B12-1</f>
        <v>0.10572826561326787</v>
      </c>
    </row>
    <row r="13" spans="1:12" s="44" customFormat="1" ht="24.75" customHeight="1">
      <c r="A13" s="40" t="s">
        <v>12</v>
      </c>
      <c r="B13" s="41">
        <f>B14+B27+B28</f>
        <v>342813.83652184997</v>
      </c>
      <c r="C13" s="42">
        <f>B13/$B$10*100</f>
        <v>24.316764897219354</v>
      </c>
      <c r="D13" s="42">
        <f>B13/B$12*100</f>
        <v>90.49993724020122</v>
      </c>
      <c r="E13" s="42"/>
      <c r="F13" s="42"/>
      <c r="G13" s="41">
        <f>G14+G27+G28</f>
        <v>379119.86823624995</v>
      </c>
      <c r="H13" s="42">
        <f>G13/$G$10*100</f>
        <v>23.94189253149668</v>
      </c>
      <c r="I13" s="42">
        <f t="shared" si="0"/>
        <v>90.51448167301986</v>
      </c>
      <c r="J13" s="42"/>
      <c r="K13" s="42">
        <f t="shared" si="1"/>
        <v>36306.031714399986</v>
      </c>
      <c r="L13" s="43">
        <f t="shared" si="2"/>
        <v>0.10590596949865505</v>
      </c>
    </row>
    <row r="14" spans="1:12" s="44" customFormat="1" ht="25.5" customHeight="1">
      <c r="A14" s="45" t="s">
        <v>13</v>
      </c>
      <c r="B14" s="41">
        <f>B15+B19+B20+B25+B26</f>
        <v>191376.671551</v>
      </c>
      <c r="C14" s="42">
        <f>B14/$B$10*100</f>
        <v>13.574894106181807</v>
      </c>
      <c r="D14" s="42">
        <f aca="true" t="shared" si="3" ref="D14:D34">B14/B$12*100</f>
        <v>50.52181364768281</v>
      </c>
      <c r="E14" s="42"/>
      <c r="F14" s="42"/>
      <c r="G14" s="41">
        <f>G15+G19+G20+G25+G26</f>
        <v>211424.91105799997</v>
      </c>
      <c r="H14" s="42">
        <f>G14/$G$10*100</f>
        <v>13.351746830312598</v>
      </c>
      <c r="I14" s="42">
        <f t="shared" si="0"/>
        <v>50.47748176904802</v>
      </c>
      <c r="J14" s="42"/>
      <c r="K14" s="42">
        <f t="shared" si="1"/>
        <v>20048.239506999962</v>
      </c>
      <c r="L14" s="43">
        <f t="shared" si="2"/>
        <v>0.10475801122738893</v>
      </c>
    </row>
    <row r="15" spans="1:12" s="44" customFormat="1" ht="40.5" customHeight="1">
      <c r="A15" s="46" t="s">
        <v>14</v>
      </c>
      <c r="B15" s="41">
        <f>B16+B17+B18</f>
        <v>56647.73</v>
      </c>
      <c r="C15" s="42">
        <f>B15/$B$10*100</f>
        <v>4.018185340320598</v>
      </c>
      <c r="D15" s="42">
        <f t="shared" si="3"/>
        <v>14.954518936032235</v>
      </c>
      <c r="E15" s="42"/>
      <c r="F15" s="42"/>
      <c r="G15" s="41">
        <f>G16+G17+G18</f>
        <v>65722.066737</v>
      </c>
      <c r="H15" s="42">
        <f>G15/$G$10*100</f>
        <v>4.150430485443637</v>
      </c>
      <c r="I15" s="42">
        <f t="shared" si="0"/>
        <v>15.691076368153196</v>
      </c>
      <c r="J15" s="42"/>
      <c r="K15" s="42">
        <f t="shared" si="1"/>
        <v>9074.336736999998</v>
      </c>
      <c r="L15" s="43">
        <f t="shared" si="2"/>
        <v>0.16018888553874966</v>
      </c>
    </row>
    <row r="16" spans="1:12" ht="25.5" customHeight="1">
      <c r="A16" s="47" t="s">
        <v>15</v>
      </c>
      <c r="B16" s="48">
        <v>24856.978</v>
      </c>
      <c r="C16" s="48">
        <f aca="true" t="shared" si="4" ref="C16:C28">B16/$B$10*100</f>
        <v>1.7631764698121464</v>
      </c>
      <c r="D16" s="48">
        <f t="shared" si="3"/>
        <v>6.562030785585524</v>
      </c>
      <c r="E16" s="48"/>
      <c r="F16" s="48"/>
      <c r="G16" s="48">
        <v>27486.164999999997</v>
      </c>
      <c r="H16" s="48">
        <f aca="true" t="shared" si="5" ref="H16:H28">G16/$G$10*100</f>
        <v>1.7357856015156297</v>
      </c>
      <c r="I16" s="48">
        <f t="shared" si="0"/>
        <v>6.562293845818068</v>
      </c>
      <c r="J16" s="48"/>
      <c r="K16" s="48">
        <f t="shared" si="1"/>
        <v>2629.186999999998</v>
      </c>
      <c r="L16" s="49">
        <f t="shared" si="2"/>
        <v>0.10577259230788227</v>
      </c>
    </row>
    <row r="17" spans="1:12" ht="18" customHeight="1">
      <c r="A17" s="47" t="s">
        <v>16</v>
      </c>
      <c r="B17" s="48">
        <v>27462.049</v>
      </c>
      <c r="C17" s="48">
        <f t="shared" si="4"/>
        <v>1.9479615989372554</v>
      </c>
      <c r="D17" s="48">
        <f t="shared" si="3"/>
        <v>7.249747373685496</v>
      </c>
      <c r="E17" s="48"/>
      <c r="F17" s="48"/>
      <c r="G17" s="48">
        <v>33296.336737</v>
      </c>
      <c r="H17" s="48">
        <f t="shared" si="5"/>
        <v>2.1027051933691188</v>
      </c>
      <c r="I17" s="48">
        <f>G17/G$12*100</f>
        <v>7.9494664191058</v>
      </c>
      <c r="J17" s="48"/>
      <c r="K17" s="48">
        <f t="shared" si="1"/>
        <v>5834.287736999999</v>
      </c>
      <c r="L17" s="49">
        <f t="shared" si="2"/>
        <v>0.2124491051996884</v>
      </c>
    </row>
    <row r="18" spans="1:12" ht="31.5" customHeight="1">
      <c r="A18" s="50" t="s">
        <v>17</v>
      </c>
      <c r="B18" s="48">
        <v>4328.703</v>
      </c>
      <c r="C18" s="48">
        <f t="shared" si="4"/>
        <v>0.30704727157119616</v>
      </c>
      <c r="D18" s="48">
        <f t="shared" si="3"/>
        <v>1.1427407767612145</v>
      </c>
      <c r="E18" s="48"/>
      <c r="F18" s="48"/>
      <c r="G18" s="48">
        <v>4939.565</v>
      </c>
      <c r="H18" s="48">
        <f t="shared" si="5"/>
        <v>0.3119396905588885</v>
      </c>
      <c r="I18" s="48">
        <f t="shared" si="0"/>
        <v>1.1793161032293271</v>
      </c>
      <c r="J18" s="48"/>
      <c r="K18" s="48">
        <f t="shared" si="1"/>
        <v>610.8619999999992</v>
      </c>
      <c r="L18" s="49">
        <f t="shared" si="2"/>
        <v>0.1411189448663952</v>
      </c>
    </row>
    <row r="19" spans="1:12" ht="24" customHeight="1">
      <c r="A19" s="46" t="s">
        <v>18</v>
      </c>
      <c r="B19" s="42">
        <v>6390.343</v>
      </c>
      <c r="C19" s="42">
        <f t="shared" si="4"/>
        <v>0.4532852871989814</v>
      </c>
      <c r="D19" s="42">
        <f t="shared" si="3"/>
        <v>1.6869962026941066</v>
      </c>
      <c r="E19" s="42"/>
      <c r="F19" s="42"/>
      <c r="G19" s="42">
        <v>6766.7029999999995</v>
      </c>
      <c r="H19" s="42">
        <f t="shared" si="5"/>
        <v>0.4273257341332491</v>
      </c>
      <c r="I19" s="42">
        <f t="shared" si="0"/>
        <v>1.6155434362479688</v>
      </c>
      <c r="J19" s="42"/>
      <c r="K19" s="42">
        <f t="shared" si="1"/>
        <v>376.3599999999997</v>
      </c>
      <c r="L19" s="43">
        <f t="shared" si="2"/>
        <v>0.05889511721045326</v>
      </c>
    </row>
    <row r="20" spans="1:12" ht="23.25" customHeight="1">
      <c r="A20" s="51" t="s">
        <v>19</v>
      </c>
      <c r="B20" s="41">
        <f>B21+B22+B23+B24</f>
        <v>125517.411551</v>
      </c>
      <c r="C20" s="42">
        <f>B20/$B$10*100</f>
        <v>8.90330862417992</v>
      </c>
      <c r="D20" s="42">
        <f t="shared" si="3"/>
        <v>33.13552913490409</v>
      </c>
      <c r="E20" s="42"/>
      <c r="F20" s="42"/>
      <c r="G20" s="41">
        <f>G21+G22+G23+G24</f>
        <v>136327.84232099997</v>
      </c>
      <c r="H20" s="42">
        <f>G20/$G$10*100</f>
        <v>8.609273275718344</v>
      </c>
      <c r="I20" s="42">
        <f t="shared" si="0"/>
        <v>32.54813324000471</v>
      </c>
      <c r="J20" s="42"/>
      <c r="K20" s="42">
        <f t="shared" si="1"/>
        <v>10810.430769999977</v>
      </c>
      <c r="L20" s="43">
        <f t="shared" si="2"/>
        <v>0.08612694156465706</v>
      </c>
    </row>
    <row r="21" spans="1:12" ht="20.25" customHeight="1">
      <c r="A21" s="47" t="s">
        <v>20</v>
      </c>
      <c r="B21" s="34">
        <v>76991.808</v>
      </c>
      <c r="C21" s="48">
        <f t="shared" si="4"/>
        <v>5.461248919071924</v>
      </c>
      <c r="D21" s="48">
        <f t="shared" si="3"/>
        <v>20.32518250343585</v>
      </c>
      <c r="E21" s="48"/>
      <c r="F21" s="48"/>
      <c r="G21" s="48">
        <v>84790.19199999998</v>
      </c>
      <c r="H21" s="48">
        <f t="shared" si="5"/>
        <v>5.354606378275969</v>
      </c>
      <c r="I21" s="48">
        <f>G21/G$12*100</f>
        <v>20.243571816851578</v>
      </c>
      <c r="J21" s="48"/>
      <c r="K21" s="48">
        <f t="shared" si="1"/>
        <v>7798.383999999976</v>
      </c>
      <c r="L21" s="49">
        <f t="shared" si="2"/>
        <v>0.10128849032873699</v>
      </c>
    </row>
    <row r="22" spans="1:12" ht="18" customHeight="1">
      <c r="A22" s="47" t="s">
        <v>21</v>
      </c>
      <c r="B22" s="34">
        <v>29612.936</v>
      </c>
      <c r="C22" s="48">
        <f t="shared" si="4"/>
        <v>2.1005301592676724</v>
      </c>
      <c r="D22" s="48">
        <f t="shared" si="3"/>
        <v>7.817563248580493</v>
      </c>
      <c r="E22" s="48"/>
      <c r="F22" s="48"/>
      <c r="G22" s="48">
        <v>30448.532</v>
      </c>
      <c r="H22" s="48">
        <f t="shared" si="5"/>
        <v>1.9228627723397538</v>
      </c>
      <c r="I22" s="48">
        <f t="shared" si="0"/>
        <v>7.269555944155706</v>
      </c>
      <c r="J22" s="48"/>
      <c r="K22" s="48">
        <f t="shared" si="1"/>
        <v>835.5959999999977</v>
      </c>
      <c r="L22" s="49">
        <f t="shared" si="2"/>
        <v>0.028217262888083683</v>
      </c>
    </row>
    <row r="23" spans="1:12" s="53" customFormat="1" ht="23.25" customHeight="1">
      <c r="A23" s="52" t="s">
        <v>22</v>
      </c>
      <c r="B23" s="34">
        <v>13864.350551</v>
      </c>
      <c r="C23" s="48">
        <f t="shared" si="4"/>
        <v>0.9834379971994289</v>
      </c>
      <c r="D23" s="48">
        <f t="shared" si="3"/>
        <v>3.660070630380395</v>
      </c>
      <c r="E23" s="48"/>
      <c r="F23" s="48"/>
      <c r="G23" s="48">
        <v>15113.903320999998</v>
      </c>
      <c r="H23" s="48">
        <f t="shared" si="5"/>
        <v>0.9544618453425955</v>
      </c>
      <c r="I23" s="48">
        <f t="shared" si="0"/>
        <v>3.6084289950848927</v>
      </c>
      <c r="J23" s="48"/>
      <c r="K23" s="48">
        <f t="shared" si="1"/>
        <v>1249.5527699999984</v>
      </c>
      <c r="L23" s="49">
        <f t="shared" si="2"/>
        <v>0.09012703230515706</v>
      </c>
    </row>
    <row r="24" spans="1:12" ht="49.5" customHeight="1">
      <c r="A24" s="52" t="s">
        <v>23</v>
      </c>
      <c r="B24" s="34">
        <v>5048.317</v>
      </c>
      <c r="C24" s="48">
        <f t="shared" si="4"/>
        <v>0.3580915486408946</v>
      </c>
      <c r="D24" s="48">
        <f t="shared" si="3"/>
        <v>1.3327127525073545</v>
      </c>
      <c r="E24" s="48"/>
      <c r="F24" s="48"/>
      <c r="G24" s="48">
        <v>5975.214999999999</v>
      </c>
      <c r="H24" s="48">
        <f t="shared" si="5"/>
        <v>0.3773422797600252</v>
      </c>
      <c r="I24" s="48">
        <f t="shared" si="0"/>
        <v>1.4265764839125359</v>
      </c>
      <c r="J24" s="48"/>
      <c r="K24" s="48">
        <f t="shared" si="1"/>
        <v>926.8979999999992</v>
      </c>
      <c r="L24" s="49">
        <f t="shared" si="2"/>
        <v>0.18360534807936957</v>
      </c>
    </row>
    <row r="25" spans="1:12" s="44" customFormat="1" ht="35.25" customHeight="1">
      <c r="A25" s="51" t="s">
        <v>24</v>
      </c>
      <c r="B25" s="54">
        <v>1675.737</v>
      </c>
      <c r="C25" s="42">
        <f t="shared" si="4"/>
        <v>0.11886481325258433</v>
      </c>
      <c r="D25" s="42">
        <f t="shared" si="3"/>
        <v>0.44238031600401023</v>
      </c>
      <c r="E25" s="42"/>
      <c r="F25" s="42"/>
      <c r="G25" s="42">
        <v>1448.667</v>
      </c>
      <c r="H25" s="42">
        <f t="shared" si="5"/>
        <v>0.09148512788127565</v>
      </c>
      <c r="I25" s="42">
        <f t="shared" si="0"/>
        <v>0.3458677679748966</v>
      </c>
      <c r="J25" s="42"/>
      <c r="K25" s="42">
        <f t="shared" si="1"/>
        <v>-227.07000000000016</v>
      </c>
      <c r="L25" s="43">
        <f t="shared" si="2"/>
        <v>-0.13550455709935394</v>
      </c>
    </row>
    <row r="26" spans="1:12" s="44" customFormat="1" ht="17.25" customHeight="1">
      <c r="A26" s="55" t="s">
        <v>25</v>
      </c>
      <c r="B26" s="54">
        <v>1145.45</v>
      </c>
      <c r="C26" s="42">
        <f t="shared" si="4"/>
        <v>0.08125004122972324</v>
      </c>
      <c r="D26" s="42">
        <f t="shared" si="3"/>
        <v>0.3023890580483653</v>
      </c>
      <c r="E26" s="42"/>
      <c r="F26" s="42"/>
      <c r="G26" s="42">
        <v>1159.632</v>
      </c>
      <c r="H26" s="42">
        <f t="shared" si="5"/>
        <v>0.07323220713609095</v>
      </c>
      <c r="I26" s="42">
        <f t="shared" si="0"/>
        <v>0.27686095666724325</v>
      </c>
      <c r="J26" s="42"/>
      <c r="K26" s="42">
        <f t="shared" si="1"/>
        <v>14.182000000000016</v>
      </c>
      <c r="L26" s="43">
        <f t="shared" si="2"/>
        <v>0.012381160242699307</v>
      </c>
    </row>
    <row r="27" spans="1:12" s="44" customFormat="1" ht="18" customHeight="1">
      <c r="A27" s="56" t="s">
        <v>26</v>
      </c>
      <c r="B27" s="54">
        <v>115472.85167899998</v>
      </c>
      <c r="C27" s="42">
        <f>B27/$B$10*100</f>
        <v>8.190819293581093</v>
      </c>
      <c r="D27" s="42">
        <f t="shared" si="3"/>
        <v>30.483850756795494</v>
      </c>
      <c r="E27" s="42"/>
      <c r="F27" s="42"/>
      <c r="G27" s="42">
        <v>130342.995717</v>
      </c>
      <c r="H27" s="42">
        <f t="shared" si="5"/>
        <v>8.231322748152827</v>
      </c>
      <c r="I27" s="42">
        <f>G27/G$12*100</f>
        <v>31.11925722046564</v>
      </c>
      <c r="J27" s="42"/>
      <c r="K27" s="42">
        <f t="shared" si="1"/>
        <v>14870.144038000013</v>
      </c>
      <c r="L27" s="43">
        <f t="shared" si="2"/>
        <v>0.12877610470153744</v>
      </c>
    </row>
    <row r="28" spans="1:12" s="44" customFormat="1" ht="18.75" customHeight="1">
      <c r="A28" s="58" t="s">
        <v>27</v>
      </c>
      <c r="B28" s="54">
        <v>35964.313291850005</v>
      </c>
      <c r="C28" s="42">
        <f t="shared" si="4"/>
        <v>2.5510514974564544</v>
      </c>
      <c r="D28" s="42">
        <f t="shared" si="3"/>
        <v>9.494272835722926</v>
      </c>
      <c r="E28" s="42"/>
      <c r="F28" s="42"/>
      <c r="G28" s="42">
        <v>37351.96146124999</v>
      </c>
      <c r="H28" s="42">
        <f t="shared" si="5"/>
        <v>2.3588229530312597</v>
      </c>
      <c r="I28" s="42">
        <f>G28/G$12*100</f>
        <v>8.91774268350621</v>
      </c>
      <c r="J28" s="42"/>
      <c r="K28" s="42">
        <f t="shared" si="1"/>
        <v>1387.6481693999885</v>
      </c>
      <c r="L28" s="43">
        <f t="shared" si="2"/>
        <v>0.038584030734557295</v>
      </c>
    </row>
    <row r="29" spans="1:12" s="44" customFormat="1" ht="16.5" customHeight="1">
      <c r="A29" s="59" t="s">
        <v>28</v>
      </c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29</v>
      </c>
      <c r="B30" s="54">
        <v>1152.597</v>
      </c>
      <c r="C30" s="42">
        <f>B30/$B$10*100</f>
        <v>0.08175699835981955</v>
      </c>
      <c r="D30" s="42">
        <f t="shared" si="3"/>
        <v>0.304275805263758</v>
      </c>
      <c r="E30" s="42"/>
      <c r="F30" s="42"/>
      <c r="G30" s="42">
        <v>1113.085</v>
      </c>
      <c r="H30" s="42">
        <f>G30/$G$10*100</f>
        <v>0.07029270603094412</v>
      </c>
      <c r="I30" s="42">
        <f t="shared" si="0"/>
        <v>0.2657479079155788</v>
      </c>
      <c r="J30" s="42"/>
      <c r="K30" s="42">
        <f>G30-B30</f>
        <v>-39.511999999999944</v>
      </c>
      <c r="L30" s="43">
        <f>G30/B30-1</f>
        <v>-0.034280845776971436</v>
      </c>
    </row>
    <row r="31" spans="1:12" s="44" customFormat="1" ht="18" customHeight="1">
      <c r="A31" s="60" t="s">
        <v>30</v>
      </c>
      <c r="B31" s="54">
        <v>28.290688</v>
      </c>
      <c r="C31" s="42">
        <f>B31/$B$10*100</f>
        <v>0.0020067393307584233</v>
      </c>
      <c r="D31" s="42">
        <f t="shared" si="3"/>
        <v>0.007468501022183588</v>
      </c>
      <c r="E31" s="42"/>
      <c r="F31" s="42"/>
      <c r="G31" s="42">
        <v>0.065671</v>
      </c>
      <c r="H31" s="42">
        <f>G31/$G$10*100</f>
        <v>4.147205557309756E-06</v>
      </c>
      <c r="I31" s="42">
        <f t="shared" si="0"/>
        <v>1.5678884236804892E-05</v>
      </c>
      <c r="J31" s="42"/>
      <c r="K31" s="42">
        <f>G31-B31</f>
        <v>-28.225017</v>
      </c>
      <c r="L31" s="61">
        <f>G31/B31-1</f>
        <v>-0.9976787061523565</v>
      </c>
    </row>
    <row r="32" spans="1:12" s="44" customFormat="1" ht="34.5" customHeight="1">
      <c r="A32" s="62" t="s">
        <v>31</v>
      </c>
      <c r="B32" s="54">
        <v>844.9734299999999</v>
      </c>
      <c r="C32" s="42">
        <f>B32/$B$10*100</f>
        <v>0.05993637961108791</v>
      </c>
      <c r="D32" s="42">
        <f t="shared" si="3"/>
        <v>0.2230657990951995</v>
      </c>
      <c r="E32" s="42"/>
      <c r="F32" s="42"/>
      <c r="G32" s="42">
        <v>2767.1560040000004</v>
      </c>
      <c r="H32" s="42">
        <f>G32/$G$10*100</f>
        <v>0.17474935295232083</v>
      </c>
      <c r="I32" s="42">
        <f t="shared" si="0"/>
        <v>0.6606556722433894</v>
      </c>
      <c r="J32" s="42"/>
      <c r="K32" s="42">
        <f>G32-B32</f>
        <v>1922.1825740000004</v>
      </c>
      <c r="L32" s="61">
        <f>G32/B32-1</f>
        <v>2.2748438066271515</v>
      </c>
    </row>
    <row r="33" spans="1:12" s="44" customFormat="1" ht="16.5" customHeight="1">
      <c r="A33" s="63" t="s">
        <v>32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61"/>
    </row>
    <row r="34" spans="1:12" ht="18" customHeight="1">
      <c r="A34" s="60" t="s">
        <v>33</v>
      </c>
      <c r="B34" s="63">
        <v>50.456127</v>
      </c>
      <c r="C34" s="63">
        <f>B34/$B$10*100</f>
        <v>0.003578997249152867</v>
      </c>
      <c r="D34" s="63">
        <f t="shared" si="3"/>
        <v>0.013319988403071885</v>
      </c>
      <c r="E34" s="63"/>
      <c r="F34" s="63"/>
      <c r="G34" s="63">
        <v>-240.92556000000002</v>
      </c>
      <c r="H34" s="63">
        <f>G34/$G$10*100</f>
        <v>-0.015214749605304705</v>
      </c>
      <c r="I34" s="63">
        <f>G34/G$12*100</f>
        <v>-0.05752073160036229</v>
      </c>
      <c r="J34" s="63"/>
      <c r="K34" s="63">
        <f>G34-B34</f>
        <v>-291.381687</v>
      </c>
      <c r="L34" s="61">
        <f>G34/B34-1</f>
        <v>-5.774951513817142</v>
      </c>
    </row>
    <row r="35" spans="1:12" ht="18.75" customHeight="1">
      <c r="A35" s="64" t="s">
        <v>34</v>
      </c>
      <c r="B35" s="54">
        <v>832.9100430000001</v>
      </c>
      <c r="C35" s="54">
        <f>B35/$B$10*100</f>
        <v>0.05908068910419534</v>
      </c>
      <c r="D35" s="54">
        <f>B35/B$12*100</f>
        <v>0.21988116752524633</v>
      </c>
      <c r="E35" s="41"/>
      <c r="F35" s="42"/>
      <c r="G35" s="54">
        <v>83.83699999999999</v>
      </c>
      <c r="H35" s="54">
        <f>G35/$G$10*100</f>
        <v>0.005294411114619513</v>
      </c>
      <c r="I35" s="54">
        <f>G35/G$12*100</f>
        <v>0.02001599819952508</v>
      </c>
      <c r="J35" s="54"/>
      <c r="K35" s="54">
        <f>G35-B35</f>
        <v>-749.0730430000001</v>
      </c>
      <c r="L35" s="43">
        <f>G35/B35-1</f>
        <v>-0.8993444721856956</v>
      </c>
    </row>
    <row r="36" spans="1:12" ht="48" customHeight="1">
      <c r="A36" s="66" t="s">
        <v>35</v>
      </c>
      <c r="B36" s="54">
        <v>32988.231241</v>
      </c>
      <c r="C36" s="54">
        <f>B36/$B$10*100</f>
        <v>2.3399494944579806</v>
      </c>
      <c r="D36" s="54">
        <f>B36/B$12*100</f>
        <v>8.708612485614951</v>
      </c>
      <c r="E36" s="54"/>
      <c r="F36" s="54"/>
      <c r="G36" s="54">
        <v>35070.512388999996</v>
      </c>
      <c r="H36" s="54">
        <f>G36/$G$10*100</f>
        <v>2.214746598610672</v>
      </c>
      <c r="I36" s="54">
        <f>G36/G$12*100</f>
        <v>8.37304904558424</v>
      </c>
      <c r="J36" s="54"/>
      <c r="K36" s="54">
        <f>G36-B36</f>
        <v>2082.2811479999946</v>
      </c>
      <c r="L36" s="43">
        <f>G36/B36-1</f>
        <v>0.06312193984538328</v>
      </c>
    </row>
    <row r="37" spans="1:12" ht="31.5" customHeight="1">
      <c r="A37" s="66" t="s">
        <v>36</v>
      </c>
      <c r="B37" s="54">
        <v>88.78700000000003</v>
      </c>
      <c r="C37" s="54">
        <f>B37/$B$10*100</f>
        <v>0.006297915588339463</v>
      </c>
      <c r="D37" s="54">
        <f>B37/B$12*100</f>
        <v>0.02343901287436398</v>
      </c>
      <c r="E37" s="54"/>
      <c r="F37" s="54"/>
      <c r="G37" s="54">
        <v>936.359</v>
      </c>
      <c r="H37" s="54">
        <f>G37/$G$10*100</f>
        <v>0.05913223871171455</v>
      </c>
      <c r="I37" s="54">
        <f>G37/G$12*100</f>
        <v>0.22355475575353495</v>
      </c>
      <c r="J37" s="54"/>
      <c r="K37" s="54">
        <f>G37-B37</f>
        <v>847.572</v>
      </c>
      <c r="L37" s="61">
        <f>G37/B37-1</f>
        <v>9.546127248358427</v>
      </c>
    </row>
    <row r="38" spans="1:12" ht="8.25" customHeight="1">
      <c r="A38" s="67"/>
      <c r="B38" s="41"/>
      <c r="C38" s="41"/>
      <c r="D38" s="41"/>
      <c r="E38" s="41"/>
      <c r="F38" s="42"/>
      <c r="G38" s="57"/>
      <c r="H38" s="42"/>
      <c r="I38" s="42"/>
      <c r="J38" s="42"/>
      <c r="K38" s="42"/>
      <c r="L38" s="65"/>
    </row>
    <row r="39" spans="1:12" s="44" customFormat="1" ht="33" customHeight="1">
      <c r="A39" s="36" t="s">
        <v>37</v>
      </c>
      <c r="B39" s="68">
        <f>B40+B54+B55+B56</f>
        <v>425919.13350780006</v>
      </c>
      <c r="C39" s="38">
        <f aca="true" t="shared" si="6" ref="C39:C55">B39/$B$10*100</f>
        <v>30.2116610572585</v>
      </c>
      <c r="D39" s="38">
        <f>B39/B$39*100</f>
        <v>100</v>
      </c>
      <c r="E39" s="38"/>
      <c r="F39" s="38"/>
      <c r="G39" s="68">
        <f>G40+G54+G55+G56</f>
        <v>481663.59324639995</v>
      </c>
      <c r="H39" s="38">
        <f aca="true" t="shared" si="7" ref="H39:H50">G39/$G$10*100</f>
        <v>30.417656662229238</v>
      </c>
      <c r="I39" s="38">
        <f aca="true" t="shared" si="8" ref="I39:I50">G39/G$39*100</f>
        <v>100</v>
      </c>
      <c r="J39" s="38"/>
      <c r="K39" s="38">
        <f aca="true" t="shared" si="9" ref="K39:K56">G39-B39</f>
        <v>55744.45973859989</v>
      </c>
      <c r="L39" s="39">
        <f aca="true" t="shared" si="10" ref="L39:L54">G39/B39-1</f>
        <v>0.1308803839815733</v>
      </c>
    </row>
    <row r="40" spans="1:12" s="44" customFormat="1" ht="19.5" customHeight="1">
      <c r="A40" s="69" t="s">
        <v>38</v>
      </c>
      <c r="B40" s="57">
        <f>B41+B42+B43+B44++B45+B46+B47+B48+B49+B50+B51+B52+B53</f>
        <v>404232.5433308</v>
      </c>
      <c r="C40" s="42">
        <f t="shared" si="6"/>
        <v>28.67336925402539</v>
      </c>
      <c r="D40" s="42">
        <f aca="true" t="shared" si="11" ref="D40:D55">B40/B$39*100</f>
        <v>94.90828458482416</v>
      </c>
      <c r="E40" s="42"/>
      <c r="F40" s="42"/>
      <c r="G40" s="57">
        <f>G41+G42+G43+G44++G45+G46+G47+G48+G49+G50+G51+G52+G53</f>
        <v>455378.3873204</v>
      </c>
      <c r="H40" s="42">
        <f t="shared" si="7"/>
        <v>28.757713124117462</v>
      </c>
      <c r="I40" s="42">
        <f t="shared" si="8"/>
        <v>94.54282900045686</v>
      </c>
      <c r="J40" s="42"/>
      <c r="K40" s="42">
        <f t="shared" si="9"/>
        <v>51145.84398959996</v>
      </c>
      <c r="L40" s="43">
        <f t="shared" si="10"/>
        <v>0.12652579519740748</v>
      </c>
    </row>
    <row r="41" spans="1:12" ht="19.5" customHeight="1">
      <c r="A41" s="70" t="s">
        <v>39</v>
      </c>
      <c r="B41" s="63">
        <v>97511.07325</v>
      </c>
      <c r="C41" s="63">
        <f t="shared" si="6"/>
        <v>6.916739030003109</v>
      </c>
      <c r="D41" s="63">
        <f t="shared" si="11"/>
        <v>22.89426925879446</v>
      </c>
      <c r="E41" s="63"/>
      <c r="F41" s="63"/>
      <c r="G41" s="71">
        <v>108048.85541000002</v>
      </c>
      <c r="H41" s="63">
        <f t="shared" si="7"/>
        <v>6.823419981686139</v>
      </c>
      <c r="I41" s="63">
        <f t="shared" si="8"/>
        <v>22.43243145734839</v>
      </c>
      <c r="J41" s="63"/>
      <c r="K41" s="63">
        <f t="shared" si="9"/>
        <v>10537.782160000017</v>
      </c>
      <c r="L41" s="72">
        <f t="shared" si="10"/>
        <v>0.108067543600747</v>
      </c>
    </row>
    <row r="42" spans="1:12" ht="19.5" customHeight="1">
      <c r="A42" s="70" t="s">
        <v>40</v>
      </c>
      <c r="B42" s="63">
        <v>55745.47048999999</v>
      </c>
      <c r="C42" s="63">
        <f t="shared" si="6"/>
        <v>3.9541854953798237</v>
      </c>
      <c r="D42" s="63">
        <f t="shared" si="11"/>
        <v>13.088275708792288</v>
      </c>
      <c r="E42" s="63"/>
      <c r="F42" s="63"/>
      <c r="G42" s="71">
        <v>62481.36934074</v>
      </c>
      <c r="H42" s="63">
        <f t="shared" si="7"/>
        <v>3.9457764029516893</v>
      </c>
      <c r="I42" s="63">
        <f t="shared" si="8"/>
        <v>12.971993361511345</v>
      </c>
      <c r="J42" s="63"/>
      <c r="K42" s="63">
        <f t="shared" si="9"/>
        <v>6735.898850740006</v>
      </c>
      <c r="L42" s="72">
        <f t="shared" si="10"/>
        <v>0.12083311507700589</v>
      </c>
    </row>
    <row r="43" spans="1:12" ht="19.5" customHeight="1">
      <c r="A43" s="70" t="s">
        <v>41</v>
      </c>
      <c r="B43" s="63">
        <v>24412.4580718</v>
      </c>
      <c r="C43" s="63">
        <f t="shared" si="6"/>
        <v>1.7316454012419917</v>
      </c>
      <c r="D43" s="63">
        <f t="shared" si="11"/>
        <v>5.7317119967687296</v>
      </c>
      <c r="E43" s="63"/>
      <c r="F43" s="63"/>
      <c r="G43" s="71">
        <v>28129.526645960006</v>
      </c>
      <c r="H43" s="63">
        <f t="shared" si="7"/>
        <v>1.7764146918825392</v>
      </c>
      <c r="I43" s="63">
        <f t="shared" si="8"/>
        <v>5.840077398494609</v>
      </c>
      <c r="J43" s="63"/>
      <c r="K43" s="63">
        <f t="shared" si="9"/>
        <v>3717.0685741600064</v>
      </c>
      <c r="L43" s="72">
        <f t="shared" si="10"/>
        <v>0.15226113500032068</v>
      </c>
    </row>
    <row r="44" spans="1:12" ht="19.5" customHeight="1">
      <c r="A44" s="70" t="s">
        <v>42</v>
      </c>
      <c r="B44" s="63">
        <v>12965.954</v>
      </c>
      <c r="C44" s="63">
        <f t="shared" si="6"/>
        <v>0.9197121629776026</v>
      </c>
      <c r="D44" s="63">
        <f t="shared" si="11"/>
        <v>3.0442290519363455</v>
      </c>
      <c r="E44" s="63"/>
      <c r="F44" s="63"/>
      <c r="G44" s="71">
        <v>15378.774</v>
      </c>
      <c r="H44" s="63">
        <f t="shared" si="7"/>
        <v>0.9711887590779917</v>
      </c>
      <c r="I44" s="63">
        <f t="shared" si="8"/>
        <v>3.192845424821807</v>
      </c>
      <c r="J44" s="63"/>
      <c r="K44" s="63">
        <f t="shared" si="9"/>
        <v>2412.8199999999997</v>
      </c>
      <c r="L44" s="72">
        <f t="shared" si="10"/>
        <v>0.18608889095241277</v>
      </c>
    </row>
    <row r="45" spans="1:12" ht="31.5" customHeight="1">
      <c r="A45" s="73" t="s">
        <v>43</v>
      </c>
      <c r="B45" s="74">
        <v>1563.8170929999833</v>
      </c>
      <c r="C45" s="74">
        <f t="shared" si="6"/>
        <v>0.11092601447640191</v>
      </c>
      <c r="D45" s="74">
        <f>B45/B$39*100</f>
        <v>0.36716291191725586</v>
      </c>
      <c r="E45" s="74"/>
      <c r="F45" s="74"/>
      <c r="G45" s="75">
        <v>1874.0656469999958</v>
      </c>
      <c r="H45" s="74">
        <f t="shared" si="7"/>
        <v>0.11834958301231423</v>
      </c>
      <c r="I45" s="74">
        <f t="shared" si="8"/>
        <v>0.3890818557343815</v>
      </c>
      <c r="J45" s="74"/>
      <c r="K45" s="74">
        <f t="shared" si="9"/>
        <v>310.2485540000125</v>
      </c>
      <c r="L45" s="76">
        <f t="shared" si="10"/>
        <v>0.19839184223574402</v>
      </c>
    </row>
    <row r="46" spans="1:12" ht="18" customHeight="1">
      <c r="A46" s="70" t="s">
        <v>44</v>
      </c>
      <c r="B46" s="74">
        <v>20957.139029</v>
      </c>
      <c r="C46" s="77">
        <f t="shared" si="6"/>
        <v>1.4865497491494974</v>
      </c>
      <c r="D46" s="77">
        <f t="shared" si="11"/>
        <v>4.920450240495289</v>
      </c>
      <c r="E46" s="77"/>
      <c r="F46" s="77"/>
      <c r="G46" s="78">
        <v>22245.870580699997</v>
      </c>
      <c r="H46" s="77">
        <f t="shared" si="7"/>
        <v>1.4048544730470476</v>
      </c>
      <c r="I46" s="77">
        <f t="shared" si="8"/>
        <v>4.618549313798748</v>
      </c>
      <c r="J46" s="77"/>
      <c r="K46" s="77">
        <f t="shared" si="9"/>
        <v>1288.7315516999952</v>
      </c>
      <c r="L46" s="79">
        <f t="shared" si="10"/>
        <v>0.06149367763971392</v>
      </c>
    </row>
    <row r="47" spans="1:12" ht="33" customHeight="1">
      <c r="A47" s="73" t="s">
        <v>45</v>
      </c>
      <c r="B47" s="74">
        <v>1052.265161</v>
      </c>
      <c r="C47" s="74">
        <f t="shared" si="6"/>
        <v>0.07464017435580021</v>
      </c>
      <c r="D47" s="74">
        <f t="shared" si="11"/>
        <v>0.24705749946796635</v>
      </c>
      <c r="E47" s="74"/>
      <c r="F47" s="74"/>
      <c r="G47" s="75">
        <v>3522.4461250000004</v>
      </c>
      <c r="H47" s="74">
        <f t="shared" si="7"/>
        <v>0.2224468661193559</v>
      </c>
      <c r="I47" s="74">
        <f t="shared" si="8"/>
        <v>0.7313083601064398</v>
      </c>
      <c r="J47" s="74"/>
      <c r="K47" s="74">
        <f t="shared" si="9"/>
        <v>2470.180964</v>
      </c>
      <c r="L47" s="80">
        <f t="shared" si="10"/>
        <v>2.347489069820112</v>
      </c>
    </row>
    <row r="48" spans="1:12" ht="21" customHeight="1">
      <c r="A48" s="73" t="s">
        <v>46</v>
      </c>
      <c r="B48" s="78">
        <v>146323.54635</v>
      </c>
      <c r="C48" s="77">
        <f>B48/$B$10*100</f>
        <v>10.379147211852825</v>
      </c>
      <c r="D48" s="77">
        <f t="shared" si="11"/>
        <v>34.354771795505705</v>
      </c>
      <c r="E48" s="77"/>
      <c r="F48" s="77"/>
      <c r="G48" s="78">
        <v>161521.727619</v>
      </c>
      <c r="H48" s="77">
        <f>G48/$G$10*100</f>
        <v>10.200298555036312</v>
      </c>
      <c r="I48" s="77">
        <f t="shared" si="8"/>
        <v>33.53413666379637</v>
      </c>
      <c r="J48" s="77"/>
      <c r="K48" s="77">
        <f t="shared" si="9"/>
        <v>15198.181269000022</v>
      </c>
      <c r="L48" s="79">
        <f t="shared" si="10"/>
        <v>0.10386695544301938</v>
      </c>
    </row>
    <row r="49" spans="1:12" ht="48" customHeight="1">
      <c r="A49" s="73" t="s">
        <v>47</v>
      </c>
      <c r="B49" s="81">
        <v>35821.25803900001</v>
      </c>
      <c r="C49" s="82">
        <f>B49/$B$10*100</f>
        <v>2.5409041796405822</v>
      </c>
      <c r="D49" s="82">
        <f>B49/B$39*100</f>
        <v>8.410342532391537</v>
      </c>
      <c r="E49" s="82"/>
      <c r="F49" s="83"/>
      <c r="G49" s="82">
        <v>40777.361186</v>
      </c>
      <c r="H49" s="74">
        <f t="shared" si="7"/>
        <v>2.5751412179349544</v>
      </c>
      <c r="I49" s="74">
        <f t="shared" si="8"/>
        <v>8.465942155013556</v>
      </c>
      <c r="J49" s="84"/>
      <c r="K49" s="74">
        <f t="shared" si="9"/>
        <v>4956.103146999994</v>
      </c>
      <c r="L49" s="76">
        <f t="shared" si="10"/>
        <v>0.13835647931750716</v>
      </c>
    </row>
    <row r="50" spans="1:12" ht="21" customHeight="1">
      <c r="A50" s="73" t="s">
        <v>48</v>
      </c>
      <c r="B50" s="74">
        <v>7301.867</v>
      </c>
      <c r="C50" s="74">
        <f t="shared" si="6"/>
        <v>0.5179422888855519</v>
      </c>
      <c r="D50" s="74">
        <f t="shared" si="11"/>
        <v>1.71437872252017</v>
      </c>
      <c r="E50" s="74"/>
      <c r="F50" s="74"/>
      <c r="G50" s="75">
        <v>7873.3769999999995</v>
      </c>
      <c r="H50" s="74">
        <f t="shared" si="7"/>
        <v>0.4972135775181559</v>
      </c>
      <c r="I50" s="74">
        <f t="shared" si="8"/>
        <v>1.6346215720672692</v>
      </c>
      <c r="J50" s="74"/>
      <c r="K50" s="74">
        <f t="shared" si="9"/>
        <v>571.5099999999993</v>
      </c>
      <c r="L50" s="76">
        <f t="shared" si="10"/>
        <v>0.07826902352507914</v>
      </c>
    </row>
    <row r="51" spans="1:12" ht="48" customHeight="1">
      <c r="A51" s="73" t="s">
        <v>49</v>
      </c>
      <c r="B51" s="74">
        <v>94.63</v>
      </c>
      <c r="C51" s="74">
        <f>B51/$B$10*100</f>
        <v>0.006712376272703923</v>
      </c>
      <c r="D51" s="74">
        <f>B51/B$39*100</f>
        <v>0.022217832577898732</v>
      </c>
      <c r="E51" s="74"/>
      <c r="F51" s="74"/>
      <c r="G51" s="75">
        <v>1122.3641</v>
      </c>
      <c r="H51" s="74">
        <f aca="true" t="shared" si="12" ref="H51:H56">G51/$G$10*100</f>
        <v>0.07087869276918218</v>
      </c>
      <c r="I51" s="74">
        <f aca="true" t="shared" si="13" ref="I51:I56">G51/G$39*100</f>
        <v>0.2330182550097456</v>
      </c>
      <c r="J51" s="74"/>
      <c r="K51" s="74">
        <f t="shared" si="9"/>
        <v>1027.7341000000001</v>
      </c>
      <c r="L51" s="80"/>
    </row>
    <row r="52" spans="1:12" ht="35.25" customHeight="1">
      <c r="A52" s="73" t="s">
        <v>50</v>
      </c>
      <c r="B52" s="74">
        <v>38.095067000000085</v>
      </c>
      <c r="C52" s="74">
        <f>B52/$B$10*100</f>
        <v>0.002702191945871994</v>
      </c>
      <c r="D52" s="74">
        <f>B52/B$39*100</f>
        <v>0.00894420184560749</v>
      </c>
      <c r="E52" s="48"/>
      <c r="F52" s="48"/>
      <c r="G52" s="75">
        <v>1925.003426</v>
      </c>
      <c r="H52" s="74">
        <f t="shared" si="12"/>
        <v>0.12156636728765392</v>
      </c>
      <c r="I52" s="74">
        <f t="shared" si="13"/>
        <v>0.3996572406532799</v>
      </c>
      <c r="J52" s="74"/>
      <c r="K52" s="74">
        <f t="shared" si="9"/>
        <v>1886.908359</v>
      </c>
      <c r="L52" s="80"/>
    </row>
    <row r="53" spans="1:12" ht="38.25" customHeight="1">
      <c r="A53" s="73" t="s">
        <v>51</v>
      </c>
      <c r="B53" s="81">
        <v>444.96978</v>
      </c>
      <c r="C53" s="82">
        <f>B53/$B$10*100</f>
        <v>0.031562977843625536</v>
      </c>
      <c r="D53" s="82">
        <f t="shared" si="11"/>
        <v>0.10447283181088908</v>
      </c>
      <c r="E53" s="82"/>
      <c r="F53" s="63"/>
      <c r="G53" s="82">
        <v>477.6462400000001</v>
      </c>
      <c r="H53" s="74">
        <f t="shared" si="12"/>
        <v>0.030163955794126937</v>
      </c>
      <c r="I53" s="74">
        <f t="shared" si="13"/>
        <v>0.09916594210093335</v>
      </c>
      <c r="J53" s="84"/>
      <c r="K53" s="74">
        <f t="shared" si="9"/>
        <v>32.67646000000008</v>
      </c>
      <c r="L53" s="76">
        <f t="shared" si="10"/>
        <v>0.07343523418601605</v>
      </c>
    </row>
    <row r="54" spans="1:12" s="44" customFormat="1" ht="19.5" customHeight="1">
      <c r="A54" s="69" t="s">
        <v>52</v>
      </c>
      <c r="B54" s="71">
        <v>23732.911779000002</v>
      </c>
      <c r="C54" s="63">
        <f>B54/$B$10*100</f>
        <v>1.683443241123693</v>
      </c>
      <c r="D54" s="63">
        <f>B54/B$39*100</f>
        <v>5.572163801034162</v>
      </c>
      <c r="E54" s="63"/>
      <c r="F54" s="63"/>
      <c r="G54" s="71">
        <v>27970.7851</v>
      </c>
      <c r="H54" s="63">
        <f t="shared" si="12"/>
        <v>1.7663899652668142</v>
      </c>
      <c r="I54" s="63">
        <f t="shared" si="13"/>
        <v>5.807120465858265</v>
      </c>
      <c r="J54" s="63"/>
      <c r="K54" s="63">
        <f t="shared" si="9"/>
        <v>4237.873320999999</v>
      </c>
      <c r="L54" s="72">
        <f t="shared" si="10"/>
        <v>0.17856524982955824</v>
      </c>
    </row>
    <row r="55" spans="1:12" ht="19.5" customHeight="1">
      <c r="A55" s="69" t="s">
        <v>32</v>
      </c>
      <c r="B55" s="74">
        <v>0</v>
      </c>
      <c r="C55" s="63">
        <f t="shared" si="6"/>
        <v>0</v>
      </c>
      <c r="D55" s="63">
        <f t="shared" si="11"/>
        <v>0</v>
      </c>
      <c r="E55" s="63"/>
      <c r="F55" s="63"/>
      <c r="G55" s="71">
        <v>0</v>
      </c>
      <c r="H55" s="63">
        <f t="shared" si="12"/>
        <v>0</v>
      </c>
      <c r="I55" s="63">
        <f t="shared" si="13"/>
        <v>0</v>
      </c>
      <c r="J55" s="63"/>
      <c r="K55" s="63">
        <f t="shared" si="9"/>
        <v>0</v>
      </c>
      <c r="L55" s="72"/>
    </row>
    <row r="56" spans="1:12" s="44" customFormat="1" ht="32.25" customHeight="1">
      <c r="A56" s="86" t="s">
        <v>53</v>
      </c>
      <c r="B56" s="77">
        <v>-2046.321602</v>
      </c>
      <c r="C56" s="63">
        <f>B56/$B$10*100</f>
        <v>-0.14515143789058735</v>
      </c>
      <c r="D56" s="63">
        <f>B56/B$39*100</f>
        <v>-0.4804483858583274</v>
      </c>
      <c r="E56" s="63"/>
      <c r="F56" s="63"/>
      <c r="G56" s="71">
        <v>-1685.579174</v>
      </c>
      <c r="H56" s="63">
        <f t="shared" si="12"/>
        <v>-0.10644642715503631</v>
      </c>
      <c r="I56" s="63">
        <f t="shared" si="13"/>
        <v>-0.3499494663151186</v>
      </c>
      <c r="J56" s="63"/>
      <c r="K56" s="63">
        <f t="shared" si="9"/>
        <v>360.742428</v>
      </c>
      <c r="L56" s="72">
        <f>G56/B56-1</f>
        <v>-0.176288237219127</v>
      </c>
    </row>
    <row r="57" spans="1:12" s="44" customFormat="1" ht="7.5" customHeight="1">
      <c r="A57" s="87"/>
      <c r="B57" s="88"/>
      <c r="C57" s="42"/>
      <c r="D57" s="42"/>
      <c r="E57" s="42"/>
      <c r="F57" s="42"/>
      <c r="G57" s="57"/>
      <c r="H57" s="42"/>
      <c r="I57" s="42"/>
      <c r="J57" s="42"/>
      <c r="K57" s="63"/>
      <c r="L57" s="72"/>
    </row>
    <row r="58" spans="1:12" s="29" customFormat="1" ht="21" customHeight="1" thickBot="1">
      <c r="A58" s="89" t="s">
        <v>54</v>
      </c>
      <c r="B58" s="90">
        <f>B12-B39</f>
        <v>-47119.05145695008</v>
      </c>
      <c r="C58" s="91">
        <f>B58/$B$10*100</f>
        <v>-3.34228894633781</v>
      </c>
      <c r="D58" s="90">
        <v>0</v>
      </c>
      <c r="E58" s="90"/>
      <c r="F58" s="92"/>
      <c r="G58" s="90">
        <f>G12-G39</f>
        <v>-62813.63550615002</v>
      </c>
      <c r="H58" s="91">
        <f>G58/$G$10*100</f>
        <v>-3.966759425712032</v>
      </c>
      <c r="I58" s="93">
        <v>0</v>
      </c>
      <c r="J58" s="92"/>
      <c r="K58" s="90">
        <f>G58-B58</f>
        <v>-15694.58404919994</v>
      </c>
      <c r="L58" s="94"/>
    </row>
    <row r="59" spans="1:12" s="29" customFormat="1" ht="12.75" customHeight="1">
      <c r="A59" s="95"/>
      <c r="B59" s="63"/>
      <c r="C59" s="96"/>
      <c r="D59" s="63"/>
      <c r="E59" s="63"/>
      <c r="F59" s="85"/>
      <c r="G59" s="63"/>
      <c r="H59" s="96"/>
      <c r="I59" s="77"/>
      <c r="J59" s="85"/>
      <c r="K59" s="63"/>
      <c r="L59" s="43"/>
    </row>
    <row r="60" spans="7:11" ht="19.5" customHeight="1">
      <c r="G60" s="97"/>
      <c r="H60" s="97"/>
      <c r="I60" s="97"/>
      <c r="J60" s="97"/>
      <c r="K60" s="97"/>
    </row>
    <row r="61" spans="7:11" ht="19.5" customHeight="1">
      <c r="G61" s="97"/>
      <c r="H61" s="97"/>
      <c r="I61" s="97"/>
      <c r="J61" s="97"/>
      <c r="K61" s="97"/>
    </row>
    <row r="62" spans="7:11" ht="19.5" customHeight="1">
      <c r="G62" s="97"/>
      <c r="H62" s="97"/>
      <c r="I62" s="97"/>
      <c r="J62" s="97"/>
      <c r="K62" s="97"/>
    </row>
    <row r="63" spans="7:11" ht="19.5" customHeight="1">
      <c r="G63" s="97"/>
      <c r="H63" s="97"/>
      <c r="I63" s="97"/>
      <c r="J63" s="97"/>
      <c r="K63" s="97"/>
    </row>
    <row r="64" spans="7:11" ht="19.5" customHeight="1">
      <c r="G64" s="97"/>
      <c r="H64" s="97"/>
      <c r="I64" s="97"/>
      <c r="J64" s="97"/>
      <c r="K64" s="97"/>
    </row>
    <row r="65" spans="7:11" ht="19.5" customHeight="1">
      <c r="G65" s="97"/>
      <c r="H65" s="97"/>
      <c r="I65" s="97"/>
      <c r="J65" s="97"/>
      <c r="K65" s="97"/>
    </row>
    <row r="66" spans="7:11" ht="19.5" customHeight="1">
      <c r="G66" s="97"/>
      <c r="H66" s="97"/>
      <c r="I66" s="97"/>
      <c r="J66" s="97"/>
      <c r="K66" s="97"/>
    </row>
    <row r="67" spans="7:11" ht="19.5" customHeight="1">
      <c r="G67" s="97"/>
      <c r="H67" s="97"/>
      <c r="I67" s="97"/>
      <c r="J67" s="97"/>
      <c r="K67" s="97"/>
    </row>
    <row r="68" spans="7:11" ht="19.5" customHeight="1">
      <c r="G68" s="97"/>
      <c r="H68" s="97"/>
      <c r="I68" s="97"/>
      <c r="J68" s="97"/>
      <c r="K68" s="97"/>
    </row>
    <row r="69" spans="7:11" ht="19.5" customHeight="1">
      <c r="G69" s="97"/>
      <c r="H69" s="97"/>
      <c r="I69" s="97"/>
      <c r="J69" s="97"/>
      <c r="K69" s="97"/>
    </row>
    <row r="70" spans="7:11" ht="19.5" customHeight="1">
      <c r="G70" s="97"/>
      <c r="H70" s="97"/>
      <c r="I70" s="97"/>
      <c r="J70" s="97"/>
      <c r="K70" s="97"/>
    </row>
    <row r="71" spans="7:11" ht="19.5" customHeight="1">
      <c r="G71" s="97"/>
      <c r="H71" s="97"/>
      <c r="I71" s="97"/>
      <c r="J71" s="97"/>
      <c r="K71" s="97"/>
    </row>
    <row r="72" spans="7:11" ht="19.5" customHeight="1">
      <c r="G72" s="97"/>
      <c r="H72" s="97"/>
      <c r="I72" s="97"/>
      <c r="J72" s="97"/>
      <c r="K72" s="97"/>
    </row>
    <row r="73" spans="7:11" ht="19.5" customHeight="1">
      <c r="G73" s="97"/>
      <c r="H73" s="97"/>
      <c r="I73" s="97"/>
      <c r="J73" s="97"/>
      <c r="K73" s="97"/>
    </row>
    <row r="74" spans="7:11" ht="19.5" customHeight="1">
      <c r="G74" s="97"/>
      <c r="H74" s="97"/>
      <c r="I74" s="97"/>
      <c r="J74" s="97"/>
      <c r="K74" s="97"/>
    </row>
    <row r="75" spans="7:11" ht="19.5" customHeight="1">
      <c r="G75" s="97"/>
      <c r="H75" s="97"/>
      <c r="I75" s="97"/>
      <c r="J75" s="97"/>
      <c r="K75" s="97"/>
    </row>
    <row r="76" spans="7:11" ht="19.5" customHeight="1">
      <c r="G76" s="97"/>
      <c r="H76" s="97"/>
      <c r="I76" s="97"/>
      <c r="J76" s="97"/>
      <c r="K76" s="97"/>
    </row>
    <row r="77" spans="7:11" ht="19.5" customHeight="1">
      <c r="G77" s="97"/>
      <c r="H77" s="97"/>
      <c r="I77" s="97"/>
      <c r="J77" s="97"/>
      <c r="K77" s="97"/>
    </row>
    <row r="78" spans="7:11" ht="19.5" customHeight="1">
      <c r="G78" s="97"/>
      <c r="H78" s="97"/>
      <c r="I78" s="97"/>
      <c r="J78" s="97"/>
      <c r="K78" s="97"/>
    </row>
    <row r="79" spans="7:11" ht="19.5" customHeight="1">
      <c r="G79" s="97"/>
      <c r="H79" s="97"/>
      <c r="I79" s="97"/>
      <c r="J79" s="97"/>
      <c r="K79" s="97"/>
    </row>
    <row r="80" spans="7:11" ht="19.5" customHeight="1">
      <c r="G80" s="97"/>
      <c r="H80" s="97"/>
      <c r="I80" s="97"/>
      <c r="J80" s="97"/>
      <c r="K80" s="97"/>
    </row>
    <row r="81" spans="7:11" ht="19.5" customHeight="1">
      <c r="G81" s="97"/>
      <c r="H81" s="97"/>
      <c r="I81" s="97"/>
      <c r="J81" s="97"/>
      <c r="K81" s="97"/>
    </row>
    <row r="82" spans="7:11" ht="19.5" customHeight="1">
      <c r="G82" s="97"/>
      <c r="H82" s="97"/>
      <c r="I82" s="97"/>
      <c r="J82" s="97"/>
      <c r="K82" s="97"/>
    </row>
    <row r="83" spans="7:11" ht="19.5" customHeight="1">
      <c r="G83" s="97"/>
      <c r="H83" s="97"/>
      <c r="I83" s="97"/>
      <c r="J83" s="97"/>
      <c r="K83" s="97"/>
    </row>
    <row r="84" spans="7:11" ht="19.5" customHeight="1">
      <c r="G84" s="97"/>
      <c r="H84" s="97"/>
      <c r="I84" s="97"/>
      <c r="J84" s="97"/>
      <c r="K84" s="97"/>
    </row>
    <row r="85" spans="7:11" ht="19.5" customHeight="1">
      <c r="G85" s="97"/>
      <c r="H85" s="97"/>
      <c r="I85" s="97"/>
      <c r="J85" s="97"/>
      <c r="K85" s="97"/>
    </row>
    <row r="86" spans="7:11" ht="19.5" customHeight="1">
      <c r="G86" s="97"/>
      <c r="H86" s="97"/>
      <c r="I86" s="97"/>
      <c r="J86" s="97"/>
      <c r="K86" s="97"/>
    </row>
    <row r="87" spans="7:11" ht="19.5" customHeight="1">
      <c r="G87" s="97"/>
      <c r="H87" s="97"/>
      <c r="I87" s="97"/>
      <c r="J87" s="97"/>
      <c r="K87" s="97"/>
    </row>
    <row r="88" spans="7:11" ht="19.5" customHeight="1">
      <c r="G88" s="97"/>
      <c r="H88" s="97"/>
      <c r="I88" s="97"/>
      <c r="J88" s="97"/>
      <c r="K88" s="97"/>
    </row>
    <row r="89" spans="7:11" ht="19.5" customHeight="1">
      <c r="G89" s="97"/>
      <c r="H89" s="97"/>
      <c r="I89" s="97"/>
      <c r="J89" s="97"/>
      <c r="K89" s="97"/>
    </row>
    <row r="90" spans="7:11" ht="19.5" customHeight="1">
      <c r="G90" s="97"/>
      <c r="H90" s="97"/>
      <c r="I90" s="97"/>
      <c r="J90" s="97"/>
      <c r="K90" s="97"/>
    </row>
    <row r="91" spans="7:11" ht="19.5" customHeight="1">
      <c r="G91" s="97"/>
      <c r="H91" s="97"/>
      <c r="I91" s="97"/>
      <c r="J91" s="97"/>
      <c r="K91" s="97"/>
    </row>
    <row r="92" spans="7:11" ht="19.5" customHeight="1">
      <c r="G92" s="97"/>
      <c r="H92" s="97"/>
      <c r="I92" s="97"/>
      <c r="J92" s="97"/>
      <c r="K92" s="97"/>
    </row>
    <row r="93" spans="7:11" ht="19.5" customHeight="1">
      <c r="G93" s="97"/>
      <c r="H93" s="97"/>
      <c r="I93" s="97"/>
      <c r="J93" s="97"/>
      <c r="K93" s="97"/>
    </row>
    <row r="94" spans="7:11" ht="19.5" customHeight="1">
      <c r="G94" s="97"/>
      <c r="H94" s="97"/>
      <c r="I94" s="97"/>
      <c r="J94" s="97"/>
      <c r="K94" s="97"/>
    </row>
    <row r="95" spans="7:11" ht="19.5" customHeight="1">
      <c r="G95" s="97"/>
      <c r="H95" s="97"/>
      <c r="I95" s="97"/>
      <c r="J95" s="97"/>
      <c r="K95" s="97"/>
    </row>
    <row r="96" spans="7:11" ht="19.5" customHeight="1">
      <c r="G96" s="97"/>
      <c r="H96" s="97"/>
      <c r="I96" s="97"/>
      <c r="J96" s="97"/>
      <c r="K96" s="97"/>
    </row>
    <row r="97" spans="7:11" ht="19.5" customHeight="1">
      <c r="G97" s="97"/>
      <c r="H97" s="97"/>
      <c r="I97" s="97"/>
      <c r="J97" s="97"/>
      <c r="K97" s="97"/>
    </row>
    <row r="98" spans="7:11" ht="19.5" customHeight="1">
      <c r="G98" s="97"/>
      <c r="H98" s="97"/>
      <c r="I98" s="97"/>
      <c r="J98" s="97"/>
      <c r="K98" s="97"/>
    </row>
    <row r="99" spans="7:11" ht="19.5" customHeight="1">
      <c r="G99" s="97"/>
      <c r="H99" s="97"/>
      <c r="I99" s="97"/>
      <c r="J99" s="97"/>
      <c r="K99" s="97"/>
    </row>
    <row r="100" spans="7:11" ht="19.5" customHeight="1">
      <c r="G100" s="97"/>
      <c r="H100" s="97"/>
      <c r="I100" s="97"/>
      <c r="J100" s="97"/>
      <c r="K100" s="97"/>
    </row>
    <row r="101" spans="7:11" ht="19.5" customHeight="1">
      <c r="G101" s="97"/>
      <c r="H101" s="97"/>
      <c r="I101" s="97"/>
      <c r="J101" s="97"/>
      <c r="K101" s="97"/>
    </row>
    <row r="102" spans="7:11" ht="19.5" customHeight="1">
      <c r="G102" s="97"/>
      <c r="H102" s="97"/>
      <c r="I102" s="97"/>
      <c r="J102" s="97"/>
      <c r="K102" s="97"/>
    </row>
    <row r="103" spans="7:11" ht="19.5" customHeight="1">
      <c r="G103" s="97"/>
      <c r="H103" s="97"/>
      <c r="I103" s="97"/>
      <c r="J103" s="97"/>
      <c r="K103" s="97"/>
    </row>
    <row r="104" spans="7:11" ht="19.5" customHeight="1">
      <c r="G104" s="97"/>
      <c r="H104" s="97"/>
      <c r="I104" s="97"/>
      <c r="J104" s="97"/>
      <c r="K104" s="97"/>
    </row>
    <row r="105" spans="7:11" ht="19.5" customHeight="1">
      <c r="G105" s="97"/>
      <c r="H105" s="97"/>
      <c r="I105" s="97"/>
      <c r="J105" s="97"/>
      <c r="K105" s="97"/>
    </row>
    <row r="106" spans="7:11" ht="19.5" customHeight="1">
      <c r="G106" s="97"/>
      <c r="H106" s="97"/>
      <c r="I106" s="97"/>
      <c r="J106" s="97"/>
      <c r="K106" s="97"/>
    </row>
    <row r="107" spans="7:11" ht="19.5" customHeight="1">
      <c r="G107" s="97"/>
      <c r="H107" s="97"/>
      <c r="I107" s="97"/>
      <c r="J107" s="97"/>
      <c r="K107" s="97"/>
    </row>
    <row r="108" spans="7:11" ht="19.5" customHeight="1">
      <c r="G108" s="97"/>
      <c r="H108" s="97"/>
      <c r="I108" s="97"/>
      <c r="J108" s="97"/>
      <c r="K108" s="97"/>
    </row>
    <row r="109" spans="7:11" ht="19.5" customHeight="1">
      <c r="G109" s="97"/>
      <c r="H109" s="97"/>
      <c r="I109" s="97"/>
      <c r="J109" s="97"/>
      <c r="K109" s="97"/>
    </row>
    <row r="110" spans="7:11" ht="19.5" customHeight="1">
      <c r="G110" s="97"/>
      <c r="H110" s="97"/>
      <c r="I110" s="97"/>
      <c r="J110" s="97"/>
      <c r="K110" s="97"/>
    </row>
    <row r="111" spans="7:11" ht="19.5" customHeight="1">
      <c r="G111" s="97"/>
      <c r="H111" s="97"/>
      <c r="I111" s="97"/>
      <c r="J111" s="97"/>
      <c r="K111" s="97"/>
    </row>
    <row r="112" spans="7:11" ht="19.5" customHeight="1">
      <c r="G112" s="97"/>
      <c r="H112" s="97"/>
      <c r="I112" s="97"/>
      <c r="J112" s="97"/>
      <c r="K112" s="97"/>
    </row>
    <row r="113" spans="7:11" ht="19.5" customHeight="1">
      <c r="G113" s="97"/>
      <c r="H113" s="97"/>
      <c r="I113" s="97"/>
      <c r="J113" s="97"/>
      <c r="K113" s="97"/>
    </row>
    <row r="114" spans="7:11" ht="19.5" customHeight="1">
      <c r="G114" s="97"/>
      <c r="H114" s="97"/>
      <c r="I114" s="97"/>
      <c r="J114" s="97"/>
      <c r="K114" s="97"/>
    </row>
    <row r="115" spans="7:11" ht="19.5" customHeight="1">
      <c r="G115" s="97"/>
      <c r="H115" s="97"/>
      <c r="I115" s="97"/>
      <c r="J115" s="97"/>
      <c r="K115" s="97"/>
    </row>
    <row r="116" spans="7:11" ht="19.5" customHeight="1">
      <c r="G116" s="97"/>
      <c r="H116" s="97"/>
      <c r="I116" s="97"/>
      <c r="J116" s="97"/>
      <c r="K116" s="97"/>
    </row>
    <row r="117" spans="7:11" ht="19.5" customHeight="1">
      <c r="G117" s="97"/>
      <c r="H117" s="97"/>
      <c r="I117" s="97"/>
      <c r="J117" s="97"/>
      <c r="K117" s="97"/>
    </row>
    <row r="118" spans="7:11" ht="19.5" customHeight="1">
      <c r="G118" s="97"/>
      <c r="H118" s="97"/>
      <c r="I118" s="97"/>
      <c r="J118" s="97"/>
      <c r="K118" s="97"/>
    </row>
    <row r="119" spans="7:11" ht="19.5" customHeight="1">
      <c r="G119" s="97"/>
      <c r="H119" s="97"/>
      <c r="I119" s="97"/>
      <c r="J119" s="97"/>
      <c r="K119" s="97"/>
    </row>
    <row r="120" spans="7:11" ht="19.5" customHeight="1">
      <c r="G120" s="97"/>
      <c r="H120" s="97"/>
      <c r="I120" s="97"/>
      <c r="J120" s="97"/>
      <c r="K120" s="97"/>
    </row>
    <row r="121" spans="7:11" ht="19.5" customHeight="1">
      <c r="G121" s="97"/>
      <c r="H121" s="97"/>
      <c r="I121" s="97"/>
      <c r="J121" s="97"/>
      <c r="K121" s="97"/>
    </row>
    <row r="122" spans="7:11" ht="19.5" customHeight="1">
      <c r="G122" s="97"/>
      <c r="H122" s="97"/>
      <c r="I122" s="97"/>
      <c r="J122" s="97"/>
      <c r="K122" s="97"/>
    </row>
    <row r="123" spans="7:11" ht="19.5" customHeight="1">
      <c r="G123" s="97"/>
      <c r="H123" s="97"/>
      <c r="I123" s="97"/>
      <c r="J123" s="97"/>
      <c r="K123" s="97"/>
    </row>
    <row r="124" spans="7:11" ht="19.5" customHeight="1">
      <c r="G124" s="97"/>
      <c r="H124" s="97"/>
      <c r="I124" s="97"/>
      <c r="J124" s="97"/>
      <c r="K124" s="97"/>
    </row>
    <row r="125" spans="7:11" ht="19.5" customHeight="1">
      <c r="G125" s="97"/>
      <c r="H125" s="97"/>
      <c r="I125" s="97"/>
      <c r="J125" s="97"/>
      <c r="K125" s="97"/>
    </row>
    <row r="126" spans="7:11" ht="19.5" customHeight="1">
      <c r="G126" s="97"/>
      <c r="H126" s="97"/>
      <c r="I126" s="97"/>
      <c r="J126" s="97"/>
      <c r="K126" s="97"/>
    </row>
    <row r="127" spans="7:11" ht="19.5" customHeight="1">
      <c r="G127" s="97"/>
      <c r="H127" s="97"/>
      <c r="I127" s="97"/>
      <c r="J127" s="97"/>
      <c r="K127" s="97"/>
    </row>
    <row r="128" spans="7:11" ht="19.5" customHeight="1">
      <c r="G128" s="97"/>
      <c r="H128" s="97"/>
      <c r="I128" s="97"/>
      <c r="J128" s="97"/>
      <c r="K128" s="97"/>
    </row>
    <row r="129" spans="7:11" ht="19.5" customHeight="1">
      <c r="G129" s="97"/>
      <c r="H129" s="97"/>
      <c r="I129" s="97"/>
      <c r="J129" s="97"/>
      <c r="K129" s="97"/>
    </row>
    <row r="130" spans="7:11" ht="19.5" customHeight="1">
      <c r="G130" s="97"/>
      <c r="H130" s="97"/>
      <c r="I130" s="97"/>
      <c r="J130" s="97"/>
      <c r="K130" s="97"/>
    </row>
    <row r="131" spans="7:11" ht="19.5" customHeight="1">
      <c r="G131" s="97"/>
      <c r="H131" s="97"/>
      <c r="I131" s="97"/>
      <c r="J131" s="97"/>
      <c r="K131" s="97"/>
    </row>
    <row r="132" spans="7:11" ht="19.5" customHeight="1">
      <c r="G132" s="97"/>
      <c r="H132" s="97"/>
      <c r="I132" s="97"/>
      <c r="J132" s="97"/>
      <c r="K132" s="97"/>
    </row>
    <row r="133" spans="7:11" ht="19.5" customHeight="1">
      <c r="G133" s="97"/>
      <c r="H133" s="97"/>
      <c r="I133" s="97"/>
      <c r="J133" s="97"/>
      <c r="K133" s="97"/>
    </row>
    <row r="134" spans="7:11" ht="19.5" customHeight="1">
      <c r="G134" s="97"/>
      <c r="H134" s="97"/>
      <c r="I134" s="97"/>
      <c r="J134" s="97"/>
      <c r="K134" s="97"/>
    </row>
    <row r="135" spans="7:11" ht="19.5" customHeight="1">
      <c r="G135" s="97"/>
      <c r="H135" s="97"/>
      <c r="I135" s="97"/>
      <c r="J135" s="97"/>
      <c r="K135" s="97"/>
    </row>
    <row r="136" spans="7:11" ht="19.5" customHeight="1">
      <c r="G136" s="97"/>
      <c r="H136" s="97"/>
      <c r="I136" s="97"/>
      <c r="J136" s="97"/>
      <c r="K136" s="97"/>
    </row>
    <row r="137" spans="7:11" ht="19.5" customHeight="1">
      <c r="G137" s="97"/>
      <c r="H137" s="97"/>
      <c r="I137" s="97"/>
      <c r="J137" s="97"/>
      <c r="K137" s="97"/>
    </row>
    <row r="138" spans="7:11" ht="19.5" customHeight="1">
      <c r="G138" s="97"/>
      <c r="H138" s="97"/>
      <c r="I138" s="97"/>
      <c r="J138" s="97"/>
      <c r="K138" s="97"/>
    </row>
    <row r="139" spans="7:11" ht="19.5" customHeight="1">
      <c r="G139" s="97"/>
      <c r="H139" s="97"/>
      <c r="I139" s="97"/>
      <c r="J139" s="97"/>
      <c r="K139" s="97"/>
    </row>
    <row r="140" spans="7:11" ht="19.5" customHeight="1">
      <c r="G140" s="97"/>
      <c r="H140" s="97"/>
      <c r="I140" s="97"/>
      <c r="J140" s="97"/>
      <c r="K140" s="97"/>
    </row>
    <row r="141" spans="7:11" ht="19.5" customHeight="1">
      <c r="G141" s="97"/>
      <c r="H141" s="97"/>
      <c r="I141" s="97"/>
      <c r="J141" s="97"/>
      <c r="K141" s="97"/>
    </row>
    <row r="142" spans="7:11" ht="19.5" customHeight="1">
      <c r="G142" s="97"/>
      <c r="H142" s="97"/>
      <c r="I142" s="97"/>
      <c r="J142" s="97"/>
      <c r="K142" s="97"/>
    </row>
    <row r="143" spans="7:11" ht="19.5" customHeight="1">
      <c r="G143" s="97"/>
      <c r="H143" s="97"/>
      <c r="I143" s="97"/>
      <c r="J143" s="97"/>
      <c r="K143" s="97"/>
    </row>
    <row r="144" spans="7:11" ht="19.5" customHeight="1">
      <c r="G144" s="97"/>
      <c r="H144" s="97"/>
      <c r="I144" s="97"/>
      <c r="J144" s="97"/>
      <c r="K144" s="97"/>
    </row>
    <row r="145" spans="7:11" ht="19.5" customHeight="1">
      <c r="G145" s="97"/>
      <c r="H145" s="97"/>
      <c r="I145" s="97"/>
      <c r="J145" s="97"/>
      <c r="K145" s="97"/>
    </row>
    <row r="146" spans="7:11" ht="19.5" customHeight="1">
      <c r="G146" s="97"/>
      <c r="H146" s="97"/>
      <c r="I146" s="97"/>
      <c r="J146" s="97"/>
      <c r="K146" s="97"/>
    </row>
    <row r="147" spans="7:11" ht="19.5" customHeight="1">
      <c r="G147" s="97"/>
      <c r="H147" s="97"/>
      <c r="I147" s="97"/>
      <c r="J147" s="97"/>
      <c r="K147" s="97"/>
    </row>
    <row r="148" spans="7:11" ht="19.5" customHeight="1">
      <c r="G148" s="97"/>
      <c r="H148" s="97"/>
      <c r="I148" s="97"/>
      <c r="J148" s="97"/>
      <c r="K148" s="97"/>
    </row>
    <row r="149" spans="7:11" ht="19.5" customHeight="1">
      <c r="G149" s="97"/>
      <c r="H149" s="97"/>
      <c r="I149" s="97"/>
      <c r="J149" s="97"/>
      <c r="K149" s="97"/>
    </row>
    <row r="150" spans="7:11" ht="19.5" customHeight="1">
      <c r="G150" s="97"/>
      <c r="H150" s="97"/>
      <c r="I150" s="97"/>
      <c r="J150" s="97"/>
      <c r="K150" s="97"/>
    </row>
    <row r="151" spans="7:11" ht="19.5" customHeight="1">
      <c r="G151" s="97"/>
      <c r="H151" s="97"/>
      <c r="I151" s="97"/>
      <c r="J151" s="97"/>
      <c r="K151" s="97"/>
    </row>
    <row r="152" spans="7:11" ht="19.5" customHeight="1">
      <c r="G152" s="97"/>
      <c r="H152" s="97"/>
      <c r="I152" s="97"/>
      <c r="J152" s="97"/>
      <c r="K152" s="97"/>
    </row>
    <row r="153" spans="7:11" ht="19.5" customHeight="1">
      <c r="G153" s="97"/>
      <c r="H153" s="97"/>
      <c r="I153" s="97"/>
      <c r="J153" s="97"/>
      <c r="K153" s="97"/>
    </row>
    <row r="154" spans="7:11" ht="19.5" customHeight="1">
      <c r="G154" s="97"/>
      <c r="H154" s="97"/>
      <c r="I154" s="97"/>
      <c r="J154" s="97"/>
      <c r="K154" s="97"/>
    </row>
    <row r="155" spans="7:11" ht="19.5" customHeight="1">
      <c r="G155" s="97"/>
      <c r="H155" s="97"/>
      <c r="I155" s="97"/>
      <c r="J155" s="97"/>
      <c r="K155" s="97"/>
    </row>
    <row r="156" spans="7:11" ht="19.5" customHeight="1">
      <c r="G156" s="97"/>
      <c r="H156" s="97"/>
      <c r="I156" s="97"/>
      <c r="J156" s="97"/>
      <c r="K156" s="97"/>
    </row>
    <row r="157" spans="7:11" ht="19.5" customHeight="1">
      <c r="G157" s="97"/>
      <c r="H157" s="97"/>
      <c r="I157" s="97"/>
      <c r="J157" s="97"/>
      <c r="K157" s="97"/>
    </row>
    <row r="158" spans="7:11" ht="19.5" customHeight="1">
      <c r="G158" s="97"/>
      <c r="H158" s="97"/>
      <c r="I158" s="97"/>
      <c r="J158" s="97"/>
      <c r="K158" s="97"/>
    </row>
    <row r="159" spans="7:11" ht="19.5" customHeight="1">
      <c r="G159" s="97"/>
      <c r="H159" s="97"/>
      <c r="I159" s="97"/>
      <c r="J159" s="97"/>
      <c r="K159" s="97"/>
    </row>
    <row r="160" spans="7:11" ht="19.5" customHeight="1">
      <c r="G160" s="97"/>
      <c r="H160" s="97"/>
      <c r="I160" s="97"/>
      <c r="J160" s="97"/>
      <c r="K160" s="97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2362204724409449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2023-11-23T08:27:42Z</dcterms:created>
  <dcterms:modified xsi:type="dcterms:W3CDTF">2023-11-23T11:12:10Z</dcterms:modified>
  <cp:category/>
  <cp:version/>
  <cp:contentType/>
  <cp:contentStatus/>
</cp:coreProperties>
</file>