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<sst xmlns="http://schemas.openxmlformats.org/spreadsheetml/2006/main" count="108" uniqueCount="92">
  <si>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</si>
  <si>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</si>
  <si>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</si>
  <si>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</si>
  <si>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</si>
  <si>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</si>
  <si>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</si>
  <si>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</si>
  <si>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</si>
  <si>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</si>
  <si>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</si>
  <si>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</si>
  <si>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</si>
  <si>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</si>
  <si>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</si>
  <si>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</si>
  <si>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</si>
  <si>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</si>
  <si>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</si>
  <si>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</si>
  <si>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</si>
  <si>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</si>
  <si>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</si>
  <si>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</si>
  <si>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</si>
  <si>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</si>
  <si>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</si>
  <si>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</si>
  <si>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</si>
  <si>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</si>
  <si>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</si>
  <si>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</si>
  <si>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</si>
  <si>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</si>
  <si>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</si>
  <si>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</si>
  <si>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</si>
  <si>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</si>
  <si>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</si>
  <si>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</si>
  <si>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</si>
  <si>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</si>
  <si>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</si>
  <si>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</si>
  <si>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</si>
  <si>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</si>
  <si>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</si>
  <si>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</si>
  <si>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</si>
  <si>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</si>
  <si>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</si>
  <si>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</si>
  <si>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</si>
  <si>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</si>
  <si>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</si>
  <si>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</si>
  <si>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</si>
  <si>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</si>
  <si>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</si>
  <si>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</si>
  <si>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</si>
  <si>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</si>
  <si>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</si>
  <si>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</si>
  <si>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</si>
  <si>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</si>
  <si>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</si>
  <si>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</si>
  <si>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</si>
  <si>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</si>
  <si>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</si>
  <si>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</si>
  <si>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</si>
  <si>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</si>
  <si>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</si>
  <si>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</si>
  <si>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</si>
  <si>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</si>
  <si>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</si>
  <si>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</si>
  <si>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</si>
  <si>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</si>
  <si>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</si>
  <si>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</si>
  <si>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</si>
  <si>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</si>
  <si>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</si>
  <si>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</si>
  <si>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</si>
  <si>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</si>
  <si>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Noiembrie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</si>
  <si>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 noiembrie- decembrie 2023, proiecție pe baza datoriei contractate la 31.10.2023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</si>
</sst>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3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6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8" fontId="65" fillId="0" borderId="0" xfId="0" applyNumberFormat="1" applyFont="1" applyFill="1" applyAlignment="1">
      <alignment/>
    </xf>
    <xf numFmtId="178" fontId="6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5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301"/>
        <c:crossesAt val="0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3:14" ht="12.75">
      <c r="C2" s="1"/>
      <c r="D2" s="11"/>
      <c r="J2" s="1"/>
      <c r="K2" s="11"/>
      <c r="N2" s="82" t="s">
        <v>1</v>
      </c>
    </row>
    <row r="3" spans="1:14" s="8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3" t="s">
        <v>4</v>
      </c>
      <c r="J3" s="83" t="s">
        <v>5</v>
      </c>
      <c r="K3" s="83" t="s">
        <v>6</v>
      </c>
      <c r="L3" s="83" t="s">
        <v>7</v>
      </c>
      <c r="M3" s="84" t="s">
        <v>8</v>
      </c>
      <c r="N3" s="85" t="s">
        <v>9</v>
      </c>
    </row>
    <row r="4" spans="1:14" s="8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6" t="e">
        <f t="shared" si="0"/>
        <v>#REF!</v>
      </c>
      <c r="N4" s="87" t="e">
        <f t="shared" si="0"/>
        <v>#REF!</v>
      </c>
    </row>
    <row r="5" spans="1:14" s="8" customFormat="1" ht="15">
      <c r="A5" s="53" t="s">
        <v>11</v>
      </c>
      <c r="B5" s="12" t="e">
        <f aca="true" t="shared" si="1" ref="B5:N5">B27+B24</f>
        <v>#REF!</v>
      </c>
      <c r="C5" s="12" t="e">
        <f t="shared" si="1"/>
        <v>#REF!</v>
      </c>
      <c r="D5" s="12" t="e">
        <f t="shared" si="1"/>
        <v>#REF!</v>
      </c>
      <c r="E5" s="12" t="e">
        <f t="shared" si="1"/>
        <v>#REF!</v>
      </c>
      <c r="F5" s="12" t="e">
        <f t="shared" si="1"/>
        <v>#REF!</v>
      </c>
      <c r="G5" s="12" t="e">
        <f t="shared" si="1"/>
        <v>#REF!</v>
      </c>
      <c r="H5" s="12" t="e">
        <f t="shared" si="1"/>
        <v>#REF!</v>
      </c>
      <c r="I5" s="12" t="e">
        <f t="shared" si="1"/>
        <v>#REF!</v>
      </c>
      <c r="J5" s="12" t="e">
        <f t="shared" si="1"/>
        <v>#REF!</v>
      </c>
      <c r="K5" s="12" t="e">
        <f t="shared" si="1"/>
        <v>#REF!</v>
      </c>
      <c r="L5" s="12" t="e">
        <f t="shared" si="1"/>
        <v>#REF!</v>
      </c>
      <c r="M5" s="88" t="e">
        <f t="shared" si="1"/>
        <v>#REF!</v>
      </c>
      <c r="N5" s="89" t="e">
        <f t="shared" si="1"/>
        <v>#REF!</v>
      </c>
    </row>
    <row r="6" spans="1:14" s="8" customFormat="1" ht="15">
      <c r="A6" s="54" t="s">
        <v>12</v>
      </c>
      <c r="B6" s="13"/>
      <c r="C6" s="14"/>
      <c r="D6" s="14"/>
      <c r="E6" s="55"/>
      <c r="F6" s="14"/>
      <c r="G6" s="14"/>
      <c r="H6" s="14"/>
      <c r="I6" s="14"/>
      <c r="J6" s="14"/>
      <c r="K6" s="14"/>
      <c r="L6" s="14"/>
      <c r="M6" s="90"/>
      <c r="N6" s="91"/>
    </row>
    <row r="7" spans="1:14" s="8" customFormat="1" ht="14.25">
      <c r="A7" s="56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90" t="e">
        <f t="shared" si="2"/>
        <v>#REF!</v>
      </c>
      <c r="N7" s="91" t="e">
        <f t="shared" si="2"/>
        <v>#REF!</v>
      </c>
    </row>
    <row r="8" spans="1:14" s="8" customFormat="1" ht="14.25">
      <c r="A8" s="57" t="s">
        <v>14</v>
      </c>
      <c r="B8" s="15" t="e">
        <f aca="true" t="shared" si="3" ref="B8:N8">B7/B14</f>
        <v>#REF!</v>
      </c>
      <c r="C8" s="15" t="e">
        <f t="shared" si="3"/>
        <v>#REF!</v>
      </c>
      <c r="D8" s="15" t="e">
        <f t="shared" si="3"/>
        <v>#REF!</v>
      </c>
      <c r="E8" s="15" t="e">
        <f t="shared" si="3"/>
        <v>#REF!</v>
      </c>
      <c r="F8" s="15" t="e">
        <f t="shared" si="3"/>
        <v>#REF!</v>
      </c>
      <c r="G8" s="15" t="e">
        <f t="shared" si="3"/>
        <v>#REF!</v>
      </c>
      <c r="H8" s="15" t="e">
        <f t="shared" si="3"/>
        <v>#REF!</v>
      </c>
      <c r="I8" s="15" t="e">
        <f t="shared" si="3"/>
        <v>#REF!</v>
      </c>
      <c r="J8" s="15" t="e">
        <f t="shared" si="3"/>
        <v>#REF!</v>
      </c>
      <c r="K8" s="15" t="e">
        <f t="shared" si="3"/>
        <v>#REF!</v>
      </c>
      <c r="L8" s="15" t="e">
        <f t="shared" si="3"/>
        <v>#REF!</v>
      </c>
      <c r="M8" s="92" t="e">
        <f t="shared" si="3"/>
        <v>#REF!</v>
      </c>
      <c r="N8" s="93" t="e">
        <f t="shared" si="3"/>
        <v>#REF!</v>
      </c>
    </row>
    <row r="9" spans="1:14" s="8" customFormat="1" ht="14.25">
      <c r="A9" s="56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90" t="e">
        <f t="shared" si="4"/>
        <v>#REF!</v>
      </c>
      <c r="N9" s="91" t="e">
        <f t="shared" si="4"/>
        <v>#REF!</v>
      </c>
    </row>
    <row r="10" spans="1:14" s="8" customFormat="1" ht="14.25">
      <c r="A10" s="57" t="s">
        <v>14</v>
      </c>
      <c r="B10" s="15" t="e">
        <f aca="true" t="shared" si="5" ref="B10:N10">B9/B14</f>
        <v>#REF!</v>
      </c>
      <c r="C10" s="15" t="e">
        <f t="shared" si="5"/>
        <v>#REF!</v>
      </c>
      <c r="D10" s="15" t="e">
        <f t="shared" si="5"/>
        <v>#REF!</v>
      </c>
      <c r="E10" s="15" t="e">
        <f t="shared" si="5"/>
        <v>#REF!</v>
      </c>
      <c r="F10" s="15" t="e">
        <f t="shared" si="5"/>
        <v>#REF!</v>
      </c>
      <c r="G10" s="15" t="e">
        <f t="shared" si="5"/>
        <v>#REF!</v>
      </c>
      <c r="H10" s="15" t="e">
        <f t="shared" si="5"/>
        <v>#REF!</v>
      </c>
      <c r="I10" s="15" t="e">
        <f t="shared" si="5"/>
        <v>#REF!</v>
      </c>
      <c r="J10" s="15" t="e">
        <f t="shared" si="5"/>
        <v>#REF!</v>
      </c>
      <c r="K10" s="15" t="e">
        <f t="shared" si="5"/>
        <v>#REF!</v>
      </c>
      <c r="L10" s="15" t="e">
        <f t="shared" si="5"/>
        <v>#REF!</v>
      </c>
      <c r="M10" s="92" t="e">
        <f t="shared" si="5"/>
        <v>#REF!</v>
      </c>
      <c r="N10" s="93" t="e">
        <f t="shared" si="5"/>
        <v>#REF!</v>
      </c>
    </row>
    <row r="11" spans="1:14" s="8" customFormat="1" ht="15">
      <c r="A11" s="54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0"/>
      <c r="N11" s="91"/>
    </row>
    <row r="12" spans="1:14" s="8" customFormat="1" ht="28.5">
      <c r="A12" s="58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90" t="e">
        <f t="shared" si="6"/>
        <v>#REF!</v>
      </c>
      <c r="N12" s="91" t="e">
        <f t="shared" si="6"/>
        <v>#REF!</v>
      </c>
    </row>
    <row r="13" spans="1:14" s="8" customFormat="1" ht="28.5">
      <c r="A13" s="59" t="s">
        <v>17</v>
      </c>
      <c r="B13" s="16" t="e">
        <f>B23+B34*B14</f>
        <v>#REF!</v>
      </c>
      <c r="C13" s="16" t="e">
        <f>C23+C34*C14</f>
        <v>#REF!</v>
      </c>
      <c r="D13" s="16" t="e">
        <f aca="true" t="shared" si="7" ref="D13:N13">D23+D34*D14</f>
        <v>#REF!</v>
      </c>
      <c r="E13" s="16" t="e">
        <f t="shared" si="7"/>
        <v>#REF!</v>
      </c>
      <c r="F13" s="16" t="e">
        <f t="shared" si="7"/>
        <v>#REF!</v>
      </c>
      <c r="G13" s="16" t="e">
        <f t="shared" si="7"/>
        <v>#REF!</v>
      </c>
      <c r="H13" s="16" t="e">
        <f t="shared" si="7"/>
        <v>#REF!</v>
      </c>
      <c r="I13" s="16" t="e">
        <f t="shared" si="7"/>
        <v>#REF!</v>
      </c>
      <c r="J13" s="16" t="e">
        <f t="shared" si="7"/>
        <v>#REF!</v>
      </c>
      <c r="K13" s="16" t="e">
        <f t="shared" si="7"/>
        <v>#REF!</v>
      </c>
      <c r="L13" s="16" t="e">
        <f t="shared" si="7"/>
        <v>#REF!</v>
      </c>
      <c r="M13" s="94" t="e">
        <f t="shared" si="7"/>
        <v>#REF!</v>
      </c>
      <c r="N13" s="95" t="e">
        <f t="shared" si="7"/>
        <v>#REF!</v>
      </c>
    </row>
    <row r="14" spans="1:14" s="3" customFormat="1" ht="17.25" customHeight="1">
      <c r="A14" s="60" t="s">
        <v>18</v>
      </c>
      <c r="B14" s="44">
        <v>4.46</v>
      </c>
      <c r="C14" s="44">
        <v>4.46</v>
      </c>
      <c r="D14" s="44">
        <v>4.46</v>
      </c>
      <c r="E14" s="44">
        <v>4.46</v>
      </c>
      <c r="F14" s="44">
        <v>4.46</v>
      </c>
      <c r="G14" s="44">
        <v>4.46</v>
      </c>
      <c r="H14" s="44">
        <v>4.46</v>
      </c>
      <c r="I14" s="44">
        <v>4.48</v>
      </c>
      <c r="J14" s="44">
        <v>4.48</v>
      </c>
      <c r="K14" s="44">
        <v>4.48</v>
      </c>
      <c r="L14" s="44">
        <v>4.48</v>
      </c>
      <c r="M14" s="44">
        <v>4.48</v>
      </c>
      <c r="N14" s="44">
        <v>4.48</v>
      </c>
    </row>
    <row r="15" s="8" customFormat="1" ht="14.25"/>
    <row r="16" spans="1:14" s="8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6" t="e">
        <f t="shared" si="8"/>
        <v>#REF!</v>
      </c>
      <c r="N16" s="97" t="e">
        <f t="shared" si="8"/>
        <v>#REF!</v>
      </c>
    </row>
    <row r="17" spans="1:15" s="9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8" t="e">
        <f>#REF!</f>
        <v>#REF!</v>
      </c>
      <c r="N17" s="99" t="e">
        <f>#REF!</f>
        <v>#REF!</v>
      </c>
      <c r="O17" s="24"/>
    </row>
    <row r="18" spans="1:14" s="8" customFormat="1" ht="15">
      <c r="A18" s="54" t="s">
        <v>12</v>
      </c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5"/>
      <c r="N18" s="100"/>
    </row>
    <row r="19" spans="1:14" s="8" customFormat="1" ht="14.25">
      <c r="A19" s="56" t="s">
        <v>13</v>
      </c>
      <c r="B19" s="13" t="e">
        <f>SUM(C19:N19)</f>
        <v>#REF!</v>
      </c>
      <c r="C19" s="67" t="e">
        <f>#REF!</f>
        <v>#REF!</v>
      </c>
      <c r="D19" s="67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67" t="e">
        <f>#REF!</f>
        <v>#REF!</v>
      </c>
      <c r="I19" s="67" t="e">
        <f>#REF!</f>
        <v>#REF!</v>
      </c>
      <c r="J19" s="67" t="e">
        <f>#REF!</f>
        <v>#REF!</v>
      </c>
      <c r="K19" s="67" t="e">
        <f>#REF!</f>
        <v>#REF!</v>
      </c>
      <c r="L19" s="67" t="e">
        <f>#REF!</f>
        <v>#REF!</v>
      </c>
      <c r="M19" s="101" t="e">
        <f>#REF!</f>
        <v>#REF!</v>
      </c>
      <c r="N19" s="102" t="e">
        <f>#REF!</f>
        <v>#REF!</v>
      </c>
    </row>
    <row r="20" spans="1:14" s="8" customFormat="1" ht="15">
      <c r="A20" s="68" t="s">
        <v>15</v>
      </c>
      <c r="B20" s="13" t="e">
        <f>SUM(C20:N20)</f>
        <v>#REF!</v>
      </c>
      <c r="C20" s="67" t="e">
        <f>#REF!</f>
        <v>#REF!</v>
      </c>
      <c r="D20" s="67" t="e">
        <f>#REF!</f>
        <v>#REF!</v>
      </c>
      <c r="E20" s="67" t="e">
        <f>#REF!</f>
        <v>#REF!</v>
      </c>
      <c r="F20" s="67" t="e">
        <f>#REF!</f>
        <v>#REF!</v>
      </c>
      <c r="G20" s="67" t="e">
        <f>#REF!</f>
        <v>#REF!</v>
      </c>
      <c r="H20" s="67" t="e">
        <f>#REF!</f>
        <v>#REF!</v>
      </c>
      <c r="I20" s="67" t="e">
        <f>#REF!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101" t="e">
        <f>#REF!</f>
        <v>#REF!</v>
      </c>
      <c r="N20" s="102" t="e">
        <f>#REF!</f>
        <v>#REF!</v>
      </c>
    </row>
    <row r="21" spans="1:14" s="8" customFormat="1" ht="15">
      <c r="A21" s="54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0"/>
      <c r="N21" s="91"/>
    </row>
    <row r="22" spans="1:14" s="8" customFormat="1" ht="28.5">
      <c r="A22" s="58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90" t="e">
        <f>#REF!+#REF!</f>
        <v>#REF!</v>
      </c>
      <c r="N22" s="91" t="e">
        <f>#REF!+#REF!</f>
        <v>#REF!</v>
      </c>
    </row>
    <row r="23" spans="1:14" s="8" customFormat="1" ht="28.5">
      <c r="A23" s="58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90" t="e">
        <f>#REF!+#REF!</f>
        <v>#REF!</v>
      </c>
      <c r="N23" s="91" t="e">
        <f>#REF!+#REF!</f>
        <v>#REF!</v>
      </c>
    </row>
    <row r="24" spans="1:14" s="8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3" t="e">
        <f t="shared" si="9"/>
        <v>#REF!</v>
      </c>
      <c r="N24" s="104" t="e">
        <f t="shared" si="9"/>
        <v>#REF!</v>
      </c>
    </row>
    <row r="25" spans="1:14" s="3" customFormat="1" ht="18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26"/>
      <c r="M25" s="26"/>
      <c r="N25" s="26"/>
    </row>
    <row r="26" spans="5:14" s="8" customFormat="1" ht="14.25">
      <c r="E26" s="71"/>
      <c r="F26" s="71"/>
      <c r="N26" s="82" t="s">
        <v>14</v>
      </c>
    </row>
    <row r="27" spans="1:14" s="8" customFormat="1" ht="31.5">
      <c r="A27" s="72" t="s">
        <v>24</v>
      </c>
      <c r="B27" s="73" t="e">
        <f>SUM(B30,B31)</f>
        <v>#REF!</v>
      </c>
      <c r="C27" s="74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5" t="e">
        <f t="shared" si="10"/>
        <v>#REF!</v>
      </c>
      <c r="G27" s="75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6" t="e">
        <f t="shared" si="10"/>
        <v>#REF!</v>
      </c>
      <c r="N27" s="105" t="e">
        <f t="shared" si="10"/>
        <v>#REF!</v>
      </c>
    </row>
    <row r="28" spans="1:14" s="8" customFormat="1" ht="14.25">
      <c r="A28" s="64" t="s">
        <v>25</v>
      </c>
      <c r="B28" s="76"/>
      <c r="C28" s="77"/>
      <c r="D28" s="77"/>
      <c r="E28" s="77"/>
      <c r="F28" s="77"/>
      <c r="G28" s="77"/>
      <c r="H28" s="77">
        <v>1500</v>
      </c>
      <c r="I28" s="106"/>
      <c r="J28" s="77"/>
      <c r="K28" s="77"/>
      <c r="L28" s="77"/>
      <c r="M28" s="107"/>
      <c r="N28" s="108"/>
    </row>
    <row r="29" spans="1:14" s="8" customFormat="1" ht="15">
      <c r="A29" s="54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90"/>
      <c r="N29" s="91"/>
    </row>
    <row r="30" spans="1:14" s="8" customFormat="1" ht="14.25">
      <c r="A30" s="56" t="s">
        <v>26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25" t="e">
        <f>#REF!</f>
        <v>#REF!</v>
      </c>
      <c r="N30" s="100" t="e">
        <f>#REF!</f>
        <v>#REF!</v>
      </c>
    </row>
    <row r="31" spans="1:14" s="8" customFormat="1" ht="15">
      <c r="A31" s="68" t="s">
        <v>27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25" t="e">
        <f>#REF!</f>
        <v>#REF!</v>
      </c>
      <c r="N31" s="100" t="e">
        <f>#REF!</f>
        <v>#REF!</v>
      </c>
    </row>
    <row r="32" spans="1:14" s="8" customFormat="1" ht="15">
      <c r="A32" s="54" t="s">
        <v>12</v>
      </c>
      <c r="B32" s="7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90"/>
      <c r="N32" s="91"/>
    </row>
    <row r="33" spans="1:14" s="8" customFormat="1" ht="28.5">
      <c r="A33" s="58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90" t="e">
        <f>#REF!</f>
        <v>#REF!</v>
      </c>
      <c r="N33" s="91" t="e">
        <f>#REF!</f>
        <v>#REF!</v>
      </c>
    </row>
    <row r="34" spans="1:14" s="8" customFormat="1" ht="28.5">
      <c r="A34" s="59" t="s">
        <v>29</v>
      </c>
      <c r="B34" s="79" t="e">
        <f>#REF!</f>
        <v>#REF!</v>
      </c>
      <c r="C34" s="79" t="e">
        <f>#REF!</f>
        <v>#REF!</v>
      </c>
      <c r="D34" s="79" t="e">
        <f>#REF!</f>
        <v>#REF!</v>
      </c>
      <c r="E34" s="79" t="e">
        <f>#REF!</f>
        <v>#REF!</v>
      </c>
      <c r="F34" s="79" t="e">
        <f>#REF!</f>
        <v>#REF!</v>
      </c>
      <c r="G34" s="79" t="e">
        <f>#REF!</f>
        <v>#REF!</v>
      </c>
      <c r="H34" s="79" t="e">
        <f>#REF!</f>
        <v>#REF!</v>
      </c>
      <c r="I34" s="79" t="e">
        <f>#REF!</f>
        <v>#REF!</v>
      </c>
      <c r="J34" s="79" t="e">
        <f>#REF!</f>
        <v>#REF!</v>
      </c>
      <c r="K34" s="79" t="e">
        <f>#REF!</f>
        <v>#REF!</v>
      </c>
      <c r="L34" s="79" t="e">
        <f>#REF!</f>
        <v>#REF!</v>
      </c>
      <c r="M34" s="94" t="e">
        <f>#REF!</f>
        <v>#REF!</v>
      </c>
      <c r="N34" s="95" t="e">
        <f>#REF!</f>
        <v>#REF!</v>
      </c>
    </row>
    <row r="35" spans="1:14" s="8" customFormat="1" ht="12.75" customHeight="1">
      <c r="A35" s="3"/>
      <c r="B35" s="19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21" customHeight="1">
      <c r="A36" s="80" t="s">
        <v>30</v>
      </c>
      <c r="B36" s="81"/>
      <c r="C36" s="81"/>
      <c r="D36" s="81"/>
      <c r="E36" s="81"/>
      <c r="F36" s="81"/>
      <c r="G36" s="81"/>
      <c r="H36" s="81"/>
      <c r="I36" s="81"/>
      <c r="J36" s="1"/>
      <c r="K36" s="1"/>
      <c r="L36" s="1"/>
      <c r="M36" s="1"/>
      <c r="N36" s="1"/>
    </row>
    <row r="37" spans="1:4" ht="12.75">
      <c r="A37" s="22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5" t="s">
        <v>31</v>
      </c>
      <c r="M67" s="27"/>
      <c r="N67" s="27"/>
    </row>
    <row r="68" spans="1:14" ht="25.5" customHeight="1">
      <c r="A68" s="159" t="s">
        <v>32</v>
      </c>
      <c r="B68" s="159"/>
      <c r="C68" s="28" t="s">
        <v>33</v>
      </c>
      <c r="D68" s="29" t="s">
        <v>34</v>
      </c>
      <c r="E68" s="28" t="s">
        <v>35</v>
      </c>
      <c r="F68" s="28" t="s">
        <v>36</v>
      </c>
      <c r="G68" s="28" t="s">
        <v>37</v>
      </c>
      <c r="H68" s="28" t="s">
        <v>38</v>
      </c>
      <c r="I68" s="36" t="s">
        <v>39</v>
      </c>
      <c r="J68" s="36" t="s">
        <v>40</v>
      </c>
      <c r="K68" s="28" t="s">
        <v>41</v>
      </c>
      <c r="L68" s="28" t="s">
        <v>42</v>
      </c>
      <c r="M68" s="37" t="s">
        <v>43</v>
      </c>
      <c r="N68" s="37" t="s">
        <v>44</v>
      </c>
    </row>
    <row r="69" spans="1:14" ht="12.75" customHeight="1">
      <c r="A69" s="161" t="s">
        <v>45</v>
      </c>
      <c r="B69" s="161"/>
      <c r="C69" s="30">
        <f>999.99+799.97+2541.35</f>
        <v>4341.3099999999995</v>
      </c>
      <c r="D69" s="27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 customHeight="1">
      <c r="A70" s="161" t="s">
        <v>46</v>
      </c>
      <c r="B70" s="161"/>
      <c r="C70" s="30"/>
      <c r="D70" s="27"/>
      <c r="E70" s="30">
        <f>599.96+1298.62</f>
        <v>1898.58</v>
      </c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 customHeight="1">
      <c r="A71" s="161" t="s">
        <v>47</v>
      </c>
      <c r="B71" s="161"/>
      <c r="C71" s="30"/>
      <c r="D71" s="27"/>
      <c r="E71" s="30">
        <v>2113.5</v>
      </c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 customHeight="1">
      <c r="A72" s="161" t="s">
        <v>48</v>
      </c>
      <c r="B72" s="161"/>
      <c r="C72" s="30"/>
      <c r="D72" s="27"/>
      <c r="E72" s="30"/>
      <c r="F72" s="30">
        <f>1754.44+2289.39</f>
        <v>4043.83</v>
      </c>
      <c r="G72" s="30"/>
      <c r="H72" s="30"/>
      <c r="I72" s="30"/>
      <c r="J72" s="30"/>
      <c r="K72" s="30"/>
      <c r="L72" s="30"/>
      <c r="M72" s="30"/>
      <c r="N72" s="30"/>
    </row>
    <row r="73" spans="1:14" ht="12.75" customHeight="1">
      <c r="A73" s="161" t="s">
        <v>49</v>
      </c>
      <c r="B73" s="161"/>
      <c r="C73" s="30"/>
      <c r="D73" s="31">
        <v>1499.97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 customHeight="1">
      <c r="A74" s="161" t="s">
        <v>50</v>
      </c>
      <c r="B74" s="161"/>
      <c r="C74" s="30"/>
      <c r="D74" s="31">
        <v>959.007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 customHeight="1">
      <c r="A75" s="161" t="s">
        <v>51</v>
      </c>
      <c r="B75" s="161"/>
      <c r="C75" s="30"/>
      <c r="D75" s="27"/>
      <c r="E75" s="30"/>
      <c r="F75" s="30">
        <v>297.5</v>
      </c>
      <c r="G75" s="30"/>
      <c r="H75" s="30"/>
      <c r="I75" s="30"/>
      <c r="J75" s="30"/>
      <c r="K75" s="30"/>
      <c r="L75" s="30"/>
      <c r="M75" s="30"/>
      <c r="N75" s="30"/>
    </row>
    <row r="76" spans="1:14" ht="12.75" customHeight="1">
      <c r="A76" s="161" t="s">
        <v>52</v>
      </c>
      <c r="B76" s="161"/>
      <c r="C76" s="30"/>
      <c r="D76" s="27"/>
      <c r="E76" s="30"/>
      <c r="F76" s="30">
        <v>50</v>
      </c>
      <c r="G76" s="30"/>
      <c r="H76" s="30"/>
      <c r="I76" s="30"/>
      <c r="J76" s="30"/>
      <c r="K76" s="30"/>
      <c r="L76" s="30"/>
      <c r="M76" s="30"/>
      <c r="N76" s="30"/>
    </row>
    <row r="77" spans="1:14" ht="12.75" customHeight="1">
      <c r="A77" s="161" t="s">
        <v>53</v>
      </c>
      <c r="B77" s="161"/>
      <c r="C77" s="30"/>
      <c r="D77" s="27"/>
      <c r="E77" s="30"/>
      <c r="F77" s="30"/>
      <c r="G77" s="30">
        <f>1641.3+999.96</f>
        <v>2641.26</v>
      </c>
      <c r="H77" s="30"/>
      <c r="I77" s="30"/>
      <c r="J77" s="30"/>
      <c r="K77" s="30"/>
      <c r="L77" s="30"/>
      <c r="M77" s="30"/>
      <c r="N77" s="30"/>
    </row>
    <row r="78" spans="1:14" ht="12.75" customHeight="1">
      <c r="A78" s="161" t="s">
        <v>54</v>
      </c>
      <c r="B78" s="161"/>
      <c r="C78" s="30"/>
      <c r="D78" s="27"/>
      <c r="E78" s="30"/>
      <c r="F78" s="30"/>
      <c r="G78" s="30">
        <v>1388.41</v>
      </c>
      <c r="H78" s="30"/>
      <c r="I78" s="30"/>
      <c r="J78" s="30"/>
      <c r="K78" s="30"/>
      <c r="L78" s="30"/>
      <c r="M78" s="30"/>
      <c r="N78" s="30"/>
    </row>
    <row r="79" spans="1:14" s="10" customFormat="1" ht="12.75" customHeight="1">
      <c r="A79" s="161" t="s">
        <v>55</v>
      </c>
      <c r="B79" s="161"/>
      <c r="C79" s="161"/>
      <c r="D79" s="27"/>
      <c r="E79" s="30"/>
      <c r="F79" s="30"/>
      <c r="G79" s="30">
        <f>700*4.26</f>
        <v>2982</v>
      </c>
      <c r="H79" s="30"/>
      <c r="I79" s="30"/>
      <c r="J79" s="30"/>
      <c r="K79" s="30"/>
      <c r="L79" s="30"/>
      <c r="M79" s="30"/>
      <c r="N79" s="30"/>
    </row>
    <row r="80" spans="1:14" ht="12.75" customHeight="1">
      <c r="A80" s="161" t="s">
        <v>56</v>
      </c>
      <c r="B80" s="161"/>
      <c r="C80" s="161"/>
      <c r="D80" s="27"/>
      <c r="E80" s="30"/>
      <c r="F80" s="30"/>
      <c r="G80" s="30"/>
      <c r="H80" s="30">
        <f>1199.94+1399.9+657.15</f>
        <v>3256.9900000000002</v>
      </c>
      <c r="I80" s="30"/>
      <c r="J80" s="30"/>
      <c r="K80" s="30"/>
      <c r="L80" s="30"/>
      <c r="M80" s="30"/>
      <c r="N80" s="30"/>
    </row>
    <row r="81" spans="1:14" ht="12.75" customHeight="1">
      <c r="A81" s="161" t="s">
        <v>57</v>
      </c>
      <c r="B81" s="161"/>
      <c r="C81" s="161"/>
      <c r="D81" s="27"/>
      <c r="E81" s="30"/>
      <c r="F81" s="30"/>
      <c r="G81" s="30"/>
      <c r="H81" s="30">
        <v>18.3</v>
      </c>
      <c r="I81" s="30">
        <f>849.99+900+899.92+1065.6</f>
        <v>3715.5099999999998</v>
      </c>
      <c r="J81" s="30"/>
      <c r="K81" s="30"/>
      <c r="L81" s="30"/>
      <c r="M81" s="30"/>
      <c r="N81" s="30"/>
    </row>
    <row r="82" spans="1:14" ht="12.75" customHeight="1">
      <c r="A82" s="161" t="s">
        <v>58</v>
      </c>
      <c r="B82" s="161"/>
      <c r="C82" s="161"/>
      <c r="D82" s="27"/>
      <c r="E82" s="30"/>
      <c r="F82" s="30"/>
      <c r="G82" s="30"/>
      <c r="H82" s="30"/>
      <c r="I82" s="30"/>
      <c r="J82" s="30"/>
      <c r="K82" s="30">
        <f>999.95+1199.96+116.8+735.67</f>
        <v>3052.38</v>
      </c>
      <c r="L82" s="30"/>
      <c r="M82" s="30"/>
      <c r="N82" s="30"/>
    </row>
    <row r="83" spans="1:14" ht="12.75" customHeight="1">
      <c r="A83" s="161" t="s">
        <v>59</v>
      </c>
      <c r="B83" s="161"/>
      <c r="C83" s="161"/>
      <c r="D83" s="27"/>
      <c r="E83" s="30"/>
      <c r="F83" s="30"/>
      <c r="G83" s="30"/>
      <c r="H83" s="30"/>
      <c r="I83" s="30"/>
      <c r="J83" s="30">
        <f>699.96+699.985+502.3</f>
        <v>1902.2450000000001</v>
      </c>
      <c r="K83" s="30"/>
      <c r="L83" s="30"/>
      <c r="M83" s="30"/>
      <c r="N83" s="30"/>
    </row>
    <row r="84" spans="1:14" ht="12.75" customHeight="1">
      <c r="A84" s="161" t="s">
        <v>60</v>
      </c>
      <c r="B84" s="161"/>
      <c r="C84" s="161"/>
      <c r="D84" s="27"/>
      <c r="E84" s="30"/>
      <c r="F84" s="30"/>
      <c r="G84" s="30"/>
      <c r="H84" s="30"/>
      <c r="I84" s="30"/>
      <c r="J84" s="30"/>
      <c r="K84" s="30"/>
      <c r="L84" s="30">
        <v>4474.3</v>
      </c>
      <c r="M84" s="30"/>
      <c r="N84" s="30"/>
    </row>
    <row r="85" spans="1:14" ht="12.75" customHeight="1">
      <c r="A85" s="161" t="s">
        <v>61</v>
      </c>
      <c r="B85" s="161"/>
      <c r="C85" s="161"/>
      <c r="D85" s="27"/>
      <c r="E85" s="30"/>
      <c r="F85" s="30"/>
      <c r="G85" s="30"/>
      <c r="H85" s="30"/>
      <c r="I85" s="30"/>
      <c r="J85" s="30"/>
      <c r="K85" s="30"/>
      <c r="L85" s="30"/>
      <c r="M85" s="30">
        <f>793.8*4.18</f>
        <v>3318.0839999999994</v>
      </c>
      <c r="N85" s="30"/>
    </row>
    <row r="86" spans="1:14" ht="12.75" customHeight="1">
      <c r="A86" s="160" t="s">
        <v>62</v>
      </c>
      <c r="B86" s="160"/>
      <c r="C86" s="160"/>
      <c r="D86" s="27"/>
      <c r="E86" s="30"/>
      <c r="F86" s="30"/>
      <c r="G86" s="30"/>
      <c r="H86" s="30"/>
      <c r="I86" s="30"/>
      <c r="J86" s="30"/>
      <c r="K86" s="30"/>
      <c r="L86" s="30"/>
      <c r="M86" s="30">
        <v>999.954</v>
      </c>
      <c r="N86" s="30"/>
    </row>
    <row r="87" spans="1:14" ht="12.75" customHeight="1">
      <c r="A87" s="160" t="s">
        <v>63</v>
      </c>
      <c r="B87" s="160"/>
      <c r="C87" s="160"/>
      <c r="D87" s="27"/>
      <c r="E87" s="30"/>
      <c r="F87" s="30"/>
      <c r="G87" s="30"/>
      <c r="H87" s="30"/>
      <c r="I87" s="30"/>
      <c r="J87" s="30"/>
      <c r="K87" s="30"/>
      <c r="L87" s="30"/>
      <c r="M87" s="30">
        <v>249.066</v>
      </c>
      <c r="N87" s="30"/>
    </row>
    <row r="88" spans="1:14" ht="12.75" customHeight="1">
      <c r="A88" s="160" t="s">
        <v>64</v>
      </c>
      <c r="B88" s="160"/>
      <c r="C88" s="160"/>
      <c r="D88" s="27"/>
      <c r="E88" s="30"/>
      <c r="F88" s="30"/>
      <c r="G88" s="30"/>
      <c r="H88" s="30"/>
      <c r="I88" s="30"/>
      <c r="J88" s="30"/>
      <c r="K88" s="30"/>
      <c r="L88" s="30"/>
      <c r="M88" s="30">
        <v>1426.8</v>
      </c>
      <c r="N88" s="30"/>
    </row>
    <row r="89" spans="1:14" ht="12.75" customHeight="1">
      <c r="A89" s="160" t="s">
        <v>65</v>
      </c>
      <c r="B89" s="160"/>
      <c r="C89" s="160"/>
      <c r="D89" s="27"/>
      <c r="E89" s="30"/>
      <c r="F89" s="30"/>
      <c r="G89" s="30"/>
      <c r="H89" s="30"/>
      <c r="I89" s="30"/>
      <c r="J89" s="30"/>
      <c r="K89" s="30"/>
      <c r="L89" s="30"/>
      <c r="M89" s="30"/>
      <c r="N89" s="30">
        <v>1713.4</v>
      </c>
    </row>
    <row r="90" spans="1:14" s="4" customFormat="1" ht="12.75" customHeight="1">
      <c r="A90" s="158"/>
      <c r="B90" s="158"/>
      <c r="C90" s="32">
        <f>SUM(C69:C85)</f>
        <v>4341.3099999999995</v>
      </c>
      <c r="D90" s="33">
        <f>SUM(D73:D89)</f>
        <v>2458.977</v>
      </c>
      <c r="E90" s="32">
        <f aca="true" t="shared" si="11" ref="E90:L90">SUM(E70:E85)</f>
        <v>4012.08</v>
      </c>
      <c r="F90" s="32">
        <f t="shared" si="11"/>
        <v>4391.33</v>
      </c>
      <c r="G90" s="32">
        <f t="shared" si="11"/>
        <v>7011.67</v>
      </c>
      <c r="H90" s="32">
        <f t="shared" si="11"/>
        <v>3275.2900000000004</v>
      </c>
      <c r="I90" s="32">
        <f t="shared" si="11"/>
        <v>3715.5099999999998</v>
      </c>
      <c r="J90" s="32">
        <f t="shared" si="11"/>
        <v>1902.2450000000001</v>
      </c>
      <c r="K90" s="32">
        <f t="shared" si="11"/>
        <v>3052.38</v>
      </c>
      <c r="L90" s="32">
        <f t="shared" si="11"/>
        <v>4474.3</v>
      </c>
      <c r="M90" s="32">
        <f>SUM(M85:M88)</f>
        <v>5993.9039999999995</v>
      </c>
      <c r="N90" s="32">
        <f>SUM(N70:N89)</f>
        <v>1713.4</v>
      </c>
    </row>
    <row r="91" spans="1:14" ht="44.25" customHeight="1">
      <c r="A91" s="28" t="s">
        <v>66</v>
      </c>
      <c r="B91" s="27"/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1">
        <v>0</v>
      </c>
      <c r="I91" s="31">
        <v>2649.9</v>
      </c>
      <c r="J91" s="31">
        <v>1399.949</v>
      </c>
      <c r="K91" s="31">
        <v>3052.4</v>
      </c>
      <c r="L91" s="31">
        <v>0</v>
      </c>
      <c r="M91" s="31">
        <v>2675.816</v>
      </c>
      <c r="N91" s="31">
        <v>1713.4</v>
      </c>
    </row>
    <row r="92" spans="1:14" s="4" customFormat="1" ht="12.75" customHeight="1">
      <c r="A92" s="159" t="s">
        <v>67</v>
      </c>
      <c r="B92" s="159"/>
      <c r="C92" s="32">
        <f aca="true" t="shared" si="12" ref="C92:N92">C91+C90</f>
        <v>4341.3099999999995</v>
      </c>
      <c r="D92" s="32">
        <f t="shared" si="12"/>
        <v>2458.977</v>
      </c>
      <c r="E92" s="32">
        <f t="shared" si="12"/>
        <v>4012.08</v>
      </c>
      <c r="F92" s="32">
        <f t="shared" si="12"/>
        <v>4391.33</v>
      </c>
      <c r="G92" s="32">
        <f t="shared" si="12"/>
        <v>7011.67</v>
      </c>
      <c r="H92" s="32">
        <f t="shared" si="12"/>
        <v>3275.2900000000004</v>
      </c>
      <c r="I92" s="32">
        <f t="shared" si="12"/>
        <v>6365.41</v>
      </c>
      <c r="J92" s="32">
        <f t="shared" si="12"/>
        <v>3302.1940000000004</v>
      </c>
      <c r="K92" s="32">
        <f t="shared" si="12"/>
        <v>6104.780000000001</v>
      </c>
      <c r="L92" s="32">
        <f t="shared" si="12"/>
        <v>4474.3</v>
      </c>
      <c r="M92" s="32">
        <f t="shared" si="12"/>
        <v>8669.72</v>
      </c>
      <c r="N92" s="32">
        <f t="shared" si="12"/>
        <v>3426.8</v>
      </c>
    </row>
    <row r="93" spans="1:14" ht="30.75" customHeight="1">
      <c r="A93" s="160" t="s">
        <v>68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tabSelected="1" view="pageBreakPreview" zoomScale="90" zoomScaleNormal="75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61.57421875" style="7" customWidth="1"/>
    <col min="2" max="2" width="15.421875" style="7" customWidth="1"/>
    <col min="3" max="3" width="12.28125" style="6" bestFit="1" customWidth="1"/>
    <col min="4" max="6" width="12.57421875" style="6" bestFit="1" customWidth="1"/>
    <col min="7" max="7" width="11.140625" style="6" bestFit="1" customWidth="1"/>
    <col min="8" max="8" width="12.57421875" style="6" bestFit="1" customWidth="1"/>
    <col min="9" max="9" width="11.140625" style="6" bestFit="1" customWidth="1"/>
    <col min="10" max="10" width="12.28125" style="6" bestFit="1" customWidth="1"/>
    <col min="11" max="11" width="13.28125" style="6" bestFit="1" customWidth="1"/>
    <col min="12" max="12" width="12.57421875" style="6" bestFit="1" customWidth="1"/>
    <col min="13" max="13" width="12.00390625" style="6" bestFit="1" customWidth="1"/>
    <col min="14" max="14" width="12.57421875" style="6" bestFit="1" customWidth="1"/>
    <col min="15" max="15" width="0" style="7" hidden="1" customWidth="1"/>
    <col min="16" max="16" width="9.140625" style="7" customWidth="1"/>
    <col min="17" max="20" width="10.421875" style="7" bestFit="1" customWidth="1"/>
    <col min="21" max="22" width="9.28125" style="7" bestFit="1" customWidth="1"/>
    <col min="23" max="16384" width="9.140625" style="7" customWidth="1"/>
  </cols>
  <sheetData>
    <row r="1" spans="1:11" ht="45.75" customHeight="1">
      <c r="A1" s="109" t="s">
        <v>87</v>
      </c>
      <c r="B1" s="164"/>
      <c r="C1" s="164"/>
      <c r="D1" s="164"/>
      <c r="E1" s="164"/>
      <c r="F1" s="164"/>
      <c r="G1" s="164"/>
      <c r="H1" s="164"/>
      <c r="I1" s="112"/>
      <c r="J1" s="112"/>
      <c r="K1" s="112"/>
    </row>
    <row r="2" spans="1:14" ht="27.75" customHeight="1" thickBot="1">
      <c r="A2" s="113"/>
      <c r="N2" s="114" t="s">
        <v>88</v>
      </c>
    </row>
    <row r="3" spans="1:14" s="119" customFormat="1" ht="45.75" customHeight="1" thickBot="1">
      <c r="A3" s="115" t="s">
        <v>2</v>
      </c>
      <c r="B3" s="116" t="s">
        <v>89</v>
      </c>
      <c r="C3" s="117" t="s">
        <v>74</v>
      </c>
      <c r="D3" s="117" t="s">
        <v>75</v>
      </c>
      <c r="E3" s="117" t="s">
        <v>76</v>
      </c>
      <c r="F3" s="117" t="s">
        <v>77</v>
      </c>
      <c r="G3" s="117" t="s">
        <v>78</v>
      </c>
      <c r="H3" s="117" t="s">
        <v>79</v>
      </c>
      <c r="I3" s="117" t="s">
        <v>80</v>
      </c>
      <c r="J3" s="117" t="s">
        <v>73</v>
      </c>
      <c r="K3" s="117" t="s">
        <v>81</v>
      </c>
      <c r="L3" s="117" t="s">
        <v>82</v>
      </c>
      <c r="M3" s="117" t="s">
        <v>83</v>
      </c>
      <c r="N3" s="118" t="s">
        <v>84</v>
      </c>
    </row>
    <row r="4" spans="1:23" s="119" customFormat="1" ht="37.5" customHeight="1">
      <c r="A4" s="38" t="s">
        <v>69</v>
      </c>
      <c r="B4" s="45">
        <v>135599.67905</v>
      </c>
      <c r="C4" s="45">
        <v>4673.497333333334</v>
      </c>
      <c r="D4" s="45">
        <v>10991.913333333334</v>
      </c>
      <c r="E4" s="45">
        <v>4471.993333333334</v>
      </c>
      <c r="F4" s="45">
        <v>17886.473333333335</v>
      </c>
      <c r="G4" s="45">
        <v>3300.431333333333</v>
      </c>
      <c r="H4" s="45">
        <v>15617.993333333334</v>
      </c>
      <c r="I4" s="45">
        <v>6650.543333333333</v>
      </c>
      <c r="J4" s="45">
        <v>9061.499333333333</v>
      </c>
      <c r="K4" s="45">
        <v>25057.413333333338</v>
      </c>
      <c r="L4" s="45">
        <v>17301.673333333336</v>
      </c>
      <c r="M4" s="45">
        <v>5404.682383333334</v>
      </c>
      <c r="N4" s="110">
        <v>15181.56533333333</v>
      </c>
      <c r="O4" s="120">
        <v>0</v>
      </c>
      <c r="P4" s="120"/>
      <c r="R4" s="121"/>
      <c r="S4" s="121"/>
      <c r="T4" s="121"/>
      <c r="U4" s="121"/>
      <c r="V4" s="121"/>
      <c r="W4" s="121"/>
    </row>
    <row r="5" spans="1:23" s="119" customFormat="1" ht="23.25" customHeight="1">
      <c r="A5" s="39" t="s">
        <v>12</v>
      </c>
      <c r="B5" s="12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23"/>
      <c r="O5" s="120"/>
      <c r="R5" s="121"/>
      <c r="S5" s="121"/>
      <c r="T5" s="121"/>
      <c r="U5" s="121"/>
      <c r="V5" s="121"/>
      <c r="W5" s="121"/>
    </row>
    <row r="6" spans="1:25" s="119" customFormat="1" ht="23.25" customHeight="1">
      <c r="A6" s="41" t="s">
        <v>70</v>
      </c>
      <c r="B6" s="122">
        <v>106223.72970000003</v>
      </c>
      <c r="C6" s="111">
        <v>1726.3666666666668</v>
      </c>
      <c r="D6" s="111">
        <v>6715.0666666666675</v>
      </c>
      <c r="E6" s="111">
        <v>2705.1066666666666</v>
      </c>
      <c r="F6" s="111">
        <v>14545.876666666669</v>
      </c>
      <c r="G6" s="111">
        <v>1715.8666666666668</v>
      </c>
      <c r="H6" s="111">
        <v>14245.686666666666</v>
      </c>
      <c r="I6" s="111">
        <v>4045.786666666667</v>
      </c>
      <c r="J6" s="111">
        <v>8075.526666666667</v>
      </c>
      <c r="K6" s="111">
        <v>21385.77666666667</v>
      </c>
      <c r="L6" s="111">
        <v>12854.296666666669</v>
      </c>
      <c r="M6" s="111">
        <v>3984.251266666667</v>
      </c>
      <c r="N6" s="123">
        <v>14224.121766666663</v>
      </c>
      <c r="O6" s="120">
        <v>0</v>
      </c>
      <c r="Q6" s="121"/>
      <c r="R6" s="121"/>
      <c r="S6" s="121"/>
      <c r="T6" s="121"/>
      <c r="U6" s="121"/>
      <c r="V6" s="121"/>
      <c r="W6" s="121"/>
      <c r="X6" s="121"/>
      <c r="Y6" s="121"/>
    </row>
    <row r="7" spans="1:25" s="119" customFormat="1" ht="21" customHeight="1" thickBot="1">
      <c r="A7" s="42" t="s">
        <v>85</v>
      </c>
      <c r="B7" s="124">
        <v>29375.949349999995</v>
      </c>
      <c r="C7" s="111">
        <v>2947.130666666667</v>
      </c>
      <c r="D7" s="111">
        <v>4276.846666666666</v>
      </c>
      <c r="E7" s="111">
        <v>1766.8866666666668</v>
      </c>
      <c r="F7" s="111">
        <v>3340.5966666666673</v>
      </c>
      <c r="G7" s="111">
        <v>1584.5646666666664</v>
      </c>
      <c r="H7" s="111">
        <v>1372.3066666666666</v>
      </c>
      <c r="I7" s="111">
        <v>2604.7566666666667</v>
      </c>
      <c r="J7" s="111">
        <v>985.9726666666666</v>
      </c>
      <c r="K7" s="111">
        <v>3671.636666666667</v>
      </c>
      <c r="L7" s="111">
        <v>4447.376666666667</v>
      </c>
      <c r="M7" s="111">
        <v>1420.4311166666666</v>
      </c>
      <c r="N7" s="123">
        <v>957.4435666666668</v>
      </c>
      <c r="O7" s="120">
        <v>0</v>
      </c>
      <c r="P7" s="125"/>
      <c r="R7" s="121"/>
      <c r="S7" s="121"/>
      <c r="T7" s="121"/>
      <c r="U7" s="121"/>
      <c r="V7" s="121"/>
      <c r="W7" s="121"/>
      <c r="X7" s="121"/>
      <c r="Y7" s="121"/>
    </row>
    <row r="8" spans="1:25" s="119" customFormat="1" ht="16.5" thickBot="1">
      <c r="A8" s="17" t="s">
        <v>19</v>
      </c>
      <c r="B8" s="126">
        <v>110466.25905000001</v>
      </c>
      <c r="C8" s="126">
        <v>2778.0073333333335</v>
      </c>
      <c r="D8" s="126">
        <v>7687.513333333334</v>
      </c>
      <c r="E8" s="126">
        <v>3206.443333333333</v>
      </c>
      <c r="F8" s="126">
        <v>16633.493333333336</v>
      </c>
      <c r="G8" s="126">
        <v>2026.0513333333333</v>
      </c>
      <c r="H8" s="126">
        <v>15229.583333333334</v>
      </c>
      <c r="I8" s="126">
        <v>5478.483333333334</v>
      </c>
      <c r="J8" s="126">
        <v>2746.7993333333334</v>
      </c>
      <c r="K8" s="126">
        <v>21428.013333333332</v>
      </c>
      <c r="L8" s="126">
        <v>16284.343333333334</v>
      </c>
      <c r="M8" s="126">
        <v>4431.572383333334</v>
      </c>
      <c r="N8" s="127">
        <v>12535.955333333332</v>
      </c>
      <c r="O8" s="120"/>
      <c r="P8" s="125"/>
      <c r="Q8" s="121"/>
      <c r="R8" s="121"/>
      <c r="S8" s="121"/>
      <c r="T8" s="121"/>
      <c r="U8" s="121"/>
      <c r="V8" s="121"/>
      <c r="W8" s="121"/>
      <c r="X8" s="121"/>
      <c r="Y8" s="121"/>
    </row>
    <row r="9" spans="1:15" s="119" customFormat="1" ht="15.75">
      <c r="A9" s="40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  <c r="O9" s="120"/>
    </row>
    <row r="10" spans="1:20" s="119" customFormat="1" ht="20.25" customHeight="1">
      <c r="A10" s="41" t="s">
        <v>71</v>
      </c>
      <c r="B10" s="122">
        <v>92201.4197</v>
      </c>
      <c r="C10" s="111">
        <v>581.9666666666667</v>
      </c>
      <c r="D10" s="111">
        <v>4802.546666666667</v>
      </c>
      <c r="E10" s="111">
        <v>2594.7066666666665</v>
      </c>
      <c r="F10" s="111">
        <v>14459.036666666669</v>
      </c>
      <c r="G10" s="111">
        <v>1503.1766666666667</v>
      </c>
      <c r="H10" s="111">
        <v>14035.216666666667</v>
      </c>
      <c r="I10" s="111">
        <v>3898.9266666666667</v>
      </c>
      <c r="J10" s="111">
        <v>2586.8866666666668</v>
      </c>
      <c r="K10" s="111">
        <v>19275.286666666667</v>
      </c>
      <c r="L10" s="111">
        <v>12766.756666666668</v>
      </c>
      <c r="M10" s="111">
        <v>3584.081266666667</v>
      </c>
      <c r="N10" s="123">
        <v>12112.831766666664</v>
      </c>
      <c r="O10" s="120"/>
      <c r="Q10" s="121"/>
      <c r="R10" s="121"/>
      <c r="S10" s="121"/>
      <c r="T10" s="121"/>
    </row>
    <row r="11" spans="1:20" s="119" customFormat="1" ht="21" customHeight="1" thickBot="1">
      <c r="A11" s="42" t="s">
        <v>86</v>
      </c>
      <c r="B11" s="124">
        <v>18264.839350000002</v>
      </c>
      <c r="C11" s="111">
        <v>2196.0406666666668</v>
      </c>
      <c r="D11" s="111">
        <v>2884.9666666666667</v>
      </c>
      <c r="E11" s="111">
        <v>611.7366666666668</v>
      </c>
      <c r="F11" s="111">
        <v>2174.456666666667</v>
      </c>
      <c r="G11" s="111">
        <v>522.8746666666666</v>
      </c>
      <c r="H11" s="111">
        <v>1194.3666666666666</v>
      </c>
      <c r="I11" s="111">
        <v>1579.5566666666666</v>
      </c>
      <c r="J11" s="111">
        <v>159.91266666666667</v>
      </c>
      <c r="K11" s="111">
        <v>2152.726666666667</v>
      </c>
      <c r="L11" s="111">
        <v>3517.586666666667</v>
      </c>
      <c r="M11" s="111">
        <v>847.4911166666667</v>
      </c>
      <c r="N11" s="123">
        <v>423.1235666666667</v>
      </c>
      <c r="O11" s="120"/>
      <c r="Q11" s="121"/>
      <c r="R11" s="121"/>
      <c r="S11" s="121"/>
      <c r="T11" s="121"/>
    </row>
    <row r="12" spans="1:15" s="119" customFormat="1" ht="16.5" thickBot="1">
      <c r="A12" s="17" t="s">
        <v>24</v>
      </c>
      <c r="B12" s="133">
        <v>25133.42</v>
      </c>
      <c r="C12" s="133">
        <v>1895.4900000000002</v>
      </c>
      <c r="D12" s="133">
        <v>3304.4</v>
      </c>
      <c r="E12" s="133">
        <v>1265.55</v>
      </c>
      <c r="F12" s="133">
        <v>1252.98</v>
      </c>
      <c r="G12" s="133">
        <v>1274.3799999999999</v>
      </c>
      <c r="H12" s="133">
        <v>388.40999999999997</v>
      </c>
      <c r="I12" s="133">
        <v>1172.06</v>
      </c>
      <c r="J12" s="133">
        <v>6314.699999999999</v>
      </c>
      <c r="K12" s="133">
        <v>3629.4000000000005</v>
      </c>
      <c r="L12" s="133">
        <v>1017.3299999999999</v>
      </c>
      <c r="M12" s="133">
        <v>973.11</v>
      </c>
      <c r="N12" s="134">
        <v>2645.61</v>
      </c>
      <c r="O12" s="120"/>
    </row>
    <row r="13" spans="1:15" s="119" customFormat="1" ht="15.75">
      <c r="A13" s="40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  <c r="O13" s="120"/>
    </row>
    <row r="14" spans="1:15" s="119" customFormat="1" ht="19.5" customHeight="1">
      <c r="A14" s="41" t="s">
        <v>72</v>
      </c>
      <c r="B14" s="122">
        <v>14022.310000000001</v>
      </c>
      <c r="C14" s="111">
        <v>1144.4</v>
      </c>
      <c r="D14" s="111">
        <v>1912.52</v>
      </c>
      <c r="E14" s="111">
        <v>110.4</v>
      </c>
      <c r="F14" s="111">
        <v>86.84</v>
      </c>
      <c r="G14" s="111">
        <v>212.69</v>
      </c>
      <c r="H14" s="111">
        <v>210.47</v>
      </c>
      <c r="I14" s="111">
        <v>146.86</v>
      </c>
      <c r="J14" s="111">
        <v>5488.639999999999</v>
      </c>
      <c r="K14" s="111">
        <v>2110.4900000000002</v>
      </c>
      <c r="L14" s="111">
        <v>87.54</v>
      </c>
      <c r="M14" s="111">
        <v>400.16999999999996</v>
      </c>
      <c r="N14" s="123">
        <v>2111.29</v>
      </c>
      <c r="O14" s="120"/>
    </row>
    <row r="15" spans="1:15" s="119" customFormat="1" ht="22.5" customHeight="1" thickBot="1">
      <c r="A15" s="43" t="s">
        <v>86</v>
      </c>
      <c r="B15" s="137">
        <v>11111.109999999999</v>
      </c>
      <c r="C15" s="138">
        <v>751.09</v>
      </c>
      <c r="D15" s="138">
        <v>1391.88</v>
      </c>
      <c r="E15" s="138">
        <v>1155.1499999999999</v>
      </c>
      <c r="F15" s="138">
        <v>1166.14</v>
      </c>
      <c r="G15" s="138">
        <v>1061.6899999999998</v>
      </c>
      <c r="H15" s="138">
        <v>177.94</v>
      </c>
      <c r="I15" s="138">
        <v>1025.2</v>
      </c>
      <c r="J15" s="138">
        <v>826.06</v>
      </c>
      <c r="K15" s="138">
        <v>1518.91</v>
      </c>
      <c r="L15" s="138">
        <v>929.79</v>
      </c>
      <c r="M15" s="138">
        <v>572.94</v>
      </c>
      <c r="N15" s="139">
        <v>534.32</v>
      </c>
      <c r="O15" s="120"/>
    </row>
    <row r="16" spans="1:15" s="119" customFormat="1" ht="22.5" customHeight="1">
      <c r="A16" s="23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20"/>
    </row>
    <row r="17" spans="1:14" ht="20.25" customHeight="1">
      <c r="A17" s="157" t="s">
        <v>91</v>
      </c>
      <c r="B17" s="157"/>
      <c r="C17" s="157"/>
      <c r="D17" s="157"/>
      <c r="E17" s="157"/>
      <c r="F17" s="157"/>
      <c r="G17" s="5"/>
      <c r="H17" s="5"/>
      <c r="I17" s="5"/>
      <c r="J17" s="5"/>
      <c r="K17" s="5"/>
      <c r="L17" s="5"/>
      <c r="M17" s="5"/>
      <c r="N17" s="5"/>
    </row>
    <row r="18" spans="1:14" s="141" customFormat="1" ht="18.75" customHeight="1">
      <c r="A18" s="165" t="s">
        <v>90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s="141" customFormat="1" ht="18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2"/>
      <c r="M19" s="140"/>
      <c r="N19" s="140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12.75">
      <c r="L21" s="2"/>
    </row>
    <row r="22" ht="12.75">
      <c r="A22" s="142"/>
    </row>
    <row r="23" spans="7:14" ht="14.25">
      <c r="G23" s="143"/>
      <c r="H23" s="143"/>
      <c r="I23" s="143"/>
      <c r="J23" s="143"/>
      <c r="K23" s="143"/>
      <c r="L23" s="143"/>
      <c r="M23" s="143"/>
      <c r="N23" s="143"/>
    </row>
    <row r="24" spans="2:8" ht="14.25">
      <c r="B24" s="144"/>
      <c r="C24" s="144"/>
      <c r="D24" s="144"/>
      <c r="E24" s="144"/>
      <c r="F24" s="143"/>
      <c r="G24" s="145"/>
      <c r="H24" s="145"/>
    </row>
    <row r="25" spans="6:8" ht="12.75">
      <c r="F25" s="145"/>
      <c r="G25" s="145"/>
      <c r="H25" s="145"/>
    </row>
    <row r="26" ht="12.75">
      <c r="F26" s="145"/>
    </row>
    <row r="28" spans="12:14" ht="12.75">
      <c r="L28" s="146"/>
      <c r="M28" s="146"/>
      <c r="N28" s="146"/>
    </row>
    <row r="29" spans="12:14" ht="12.75">
      <c r="L29" s="147"/>
      <c r="M29" s="147"/>
      <c r="N29" s="147"/>
    </row>
    <row r="30" spans="12:14" ht="12.75">
      <c r="L30" s="146"/>
      <c r="M30" s="146"/>
      <c r="N30" s="146"/>
    </row>
    <row r="52" ht="25.5" customHeight="1">
      <c r="A52" s="148"/>
    </row>
    <row r="53" ht="12.75" customHeight="1">
      <c r="A53" s="149"/>
    </row>
    <row r="54" ht="12.75" customHeight="1">
      <c r="A54" s="150"/>
    </row>
    <row r="55" ht="12.75" customHeight="1">
      <c r="A55" s="150"/>
    </row>
    <row r="56" ht="12.75" customHeight="1">
      <c r="A56" s="150"/>
    </row>
    <row r="57" ht="12.75" customHeight="1">
      <c r="A57" s="150"/>
    </row>
    <row r="58" ht="12.75" customHeight="1">
      <c r="A58" s="150"/>
    </row>
    <row r="59" ht="12.75" customHeight="1">
      <c r="A59" s="150"/>
    </row>
    <row r="60" ht="12.75" customHeight="1">
      <c r="A60" s="150"/>
    </row>
    <row r="61" ht="12.75" customHeight="1">
      <c r="A61" s="150"/>
    </row>
    <row r="62" ht="12.75" customHeight="1">
      <c r="A62" s="150"/>
    </row>
    <row r="63" spans="1:6" s="151" customFormat="1" ht="12.75" customHeight="1">
      <c r="A63" s="150"/>
      <c r="B63" s="7"/>
      <c r="C63" s="6"/>
      <c r="D63" s="6"/>
      <c r="E63" s="6"/>
      <c r="F63" s="6"/>
    </row>
    <row r="64" spans="1:6" ht="12.75" customHeight="1">
      <c r="A64" s="150"/>
      <c r="B64" s="151"/>
      <c r="C64" s="151"/>
      <c r="D64" s="151"/>
      <c r="E64" s="151"/>
      <c r="F64" s="151"/>
    </row>
    <row r="65" ht="12.75" customHeight="1">
      <c r="A65" s="150"/>
    </row>
    <row r="66" ht="12.75" customHeight="1">
      <c r="A66" s="150"/>
    </row>
    <row r="67" ht="12.75" customHeight="1">
      <c r="A67" s="150"/>
    </row>
    <row r="68" ht="12.75" customHeight="1">
      <c r="A68" s="150"/>
    </row>
    <row r="69" ht="12.75" customHeight="1">
      <c r="A69" s="150"/>
    </row>
    <row r="70" ht="12.75" customHeight="1">
      <c r="A70" s="150"/>
    </row>
    <row r="71" ht="12.75" customHeight="1">
      <c r="A71" s="152"/>
    </row>
    <row r="72" ht="12.75" customHeight="1">
      <c r="A72" s="152"/>
    </row>
    <row r="73" ht="12.75" customHeight="1">
      <c r="A73" s="152"/>
    </row>
    <row r="74" spans="1:14" s="153" customFormat="1" ht="12.75" customHeight="1">
      <c r="A74" s="152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2" ht="44.25" customHeight="1">
      <c r="A75" s="154"/>
      <c r="B75" s="153"/>
    </row>
    <row r="76" spans="1:14" s="153" customFormat="1" ht="12.75" customHeight="1">
      <c r="A76" s="149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2" ht="30.75" customHeight="1">
      <c r="A77" s="149"/>
      <c r="B77" s="153"/>
    </row>
    <row r="78" ht="12.75">
      <c r="A78" s="152"/>
    </row>
  </sheetData>
  <sheetProtection/>
  <mergeCells count="2">
    <mergeCell ref="B1:H1"/>
    <mergeCell ref="A18:N18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2023-12-20T11:24:20Z</cp:lastPrinted>
  <dcterms:created xsi:type="dcterms:W3CDTF">2015-04-24T09:04:58Z</dcterms:created>
  <dcterms:modified xsi:type="dcterms:W3CDTF">2023-12-20T11:24:26Z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