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6345\retea\RAPOARTE INTERNE SI EXTERNE\2022\Septembrie\de publicat\"/>
    </mc:Choice>
  </mc:AlternateContent>
  <bookViews>
    <workbookView xWindow="0" yWindow="0" windowWidth="28800" windowHeight="11730"/>
  </bookViews>
  <sheets>
    <sheet name="Ro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" l="1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<sst xmlns="http://schemas.openxmlformats.org/spreadsheetml/2006/main" count="5" uniqueCount="5">
  <si>
    <t>An</t>
  </si>
  <si>
    <t>Pondere in PIB (%)</t>
  </si>
  <si>
    <t>Datoria administrației publice, la sfârșitul anului (mil lei)</t>
  </si>
  <si>
    <t>Datoria publică conform metodologiei UE *) - date istorice</t>
  </si>
  <si>
    <t xml:space="preserve"> *) date actualizate conform notificarii fiscale din octombrie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</si>
</sst>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.0"/>
    <numFmt numFmtId="166" formatCode="0.0%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14" fontId="5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165" fontId="4" fillId="0" borderId="2" xfId="0" applyNumberFormat="1" applyFont="1" applyBorder="1"/>
    <xf numFmtId="0" fontId="4" fillId="0" borderId="8" xfId="0" applyFont="1" applyBorder="1"/>
    <xf numFmtId="165" fontId="4" fillId="0" borderId="1" xfId="0" applyNumberFormat="1" applyFont="1" applyBorder="1"/>
    <xf numFmtId="0" fontId="6" fillId="0" borderId="0" xfId="0" applyFont="1"/>
    <xf numFmtId="0" fontId="4" fillId="0" borderId="0" xfId="0" applyFont="1" applyBorder="1"/>
    <xf numFmtId="165" fontId="4" fillId="0" borderId="0" xfId="0" applyNumberFormat="1" applyFont="1" applyBorder="1"/>
    <xf numFmtId="166" fontId="4" fillId="0" borderId="0" xfId="1" applyNumberFormat="1" applyFont="1" applyBorder="1"/>
    <xf numFmtId="0" fontId="4" fillId="0" borderId="10" xfId="0" applyFont="1" applyBorder="1"/>
    <xf numFmtId="165" fontId="4" fillId="0" borderId="11" xfId="0" applyNumberFormat="1" applyFont="1" applyBorder="1"/>
    <xf numFmtId="0" fontId="4" fillId="0" borderId="13" xfId="0" applyFont="1" applyBorder="1"/>
    <xf numFmtId="165" fontId="4" fillId="0" borderId="14" xfId="0" applyNumberFormat="1" applyFont="1" applyBorder="1"/>
    <xf numFmtId="165" fontId="4" fillId="0" borderId="7" xfId="1" applyNumberFormat="1" applyFont="1" applyBorder="1"/>
    <xf numFmtId="165" fontId="4" fillId="0" borderId="9" xfId="1" applyNumberFormat="1" applyFont="1" applyBorder="1"/>
    <xf numFmtId="165" fontId="7" fillId="0" borderId="9" xfId="1" applyNumberFormat="1" applyFont="1" applyBorder="1"/>
    <xf numFmtId="165" fontId="7" fillId="0" borderId="7" xfId="1" applyNumberFormat="1" applyFont="1" applyBorder="1"/>
    <xf numFmtId="165" fontId="7" fillId="0" borderId="12" xfId="1" applyNumberFormat="1" applyFont="1" applyBorder="1"/>
    <xf numFmtId="165" fontId="7" fillId="0" borderId="15" xfId="1" applyNumberFormat="1" applyFont="1" applyBorder="1"/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tabSelected="1" topLeftCell="A4" workbookViewId="0">
      <selection activeCell="K18" sqref="K18"/>
    </sheetView>
  </sheetViews>
  <sheetFormatPr defaultColWidth="8.85546875" defaultRowHeight="15" x14ac:dyDescent="0.2"/>
  <cols>
    <col min="1" max="1" width="8.85546875" style="2"/>
    <col min="2" max="2" width="16" style="2" customWidth="1"/>
    <col min="3" max="3" width="20.7109375" style="2" customWidth="1"/>
    <col min="4" max="4" width="22.28515625" style="2" bestFit="1" customWidth="1"/>
    <col min="5" max="16384" width="8.85546875" style="2"/>
  </cols>
  <sheetData>
    <row r="2" spans="2:4" ht="18" x14ac:dyDescent="0.25">
      <c r="B2" s="11" t="s">
        <v>3</v>
      </c>
    </row>
    <row r="4" spans="2:4" ht="16.5" thickBot="1" x14ac:dyDescent="0.3">
      <c r="B4" s="3"/>
    </row>
    <row r="5" spans="2:4" ht="79.5" thickBot="1" x14ac:dyDescent="0.25">
      <c r="B5" s="4" t="s">
        <v>0</v>
      </c>
      <c r="C5" s="5" t="s">
        <v>2</v>
      </c>
      <c r="D5" s="6" t="s">
        <v>1</v>
      </c>
    </row>
    <row r="6" spans="2:4" x14ac:dyDescent="0.2">
      <c r="B6" s="7">
        <v>1995</v>
      </c>
      <c r="C6" s="8">
        <v>503.2</v>
      </c>
      <c r="D6" s="19">
        <f>503.2/7610.6*100</f>
        <v>6.6118308674743123</v>
      </c>
    </row>
    <row r="7" spans="2:4" x14ac:dyDescent="0.2">
      <c r="B7" s="9">
        <v>1996</v>
      </c>
      <c r="C7" s="10">
        <v>1209.6999999999998</v>
      </c>
      <c r="D7" s="20">
        <f>1209.7/11387.7*100</f>
        <v>10.622865021031464</v>
      </c>
    </row>
    <row r="8" spans="2:4" x14ac:dyDescent="0.2">
      <c r="B8" s="9">
        <v>1997</v>
      </c>
      <c r="C8" s="10">
        <v>3840.2</v>
      </c>
      <c r="D8" s="20">
        <f>3840.2/25500.1*100</f>
        <v>15.059548786083193</v>
      </c>
    </row>
    <row r="9" spans="2:4" x14ac:dyDescent="0.2">
      <c r="B9" s="9">
        <v>1998</v>
      </c>
      <c r="C9" s="10">
        <v>6217.5</v>
      </c>
      <c r="D9" s="20">
        <f>6217.5/37007.7*100</f>
        <v>16.800557721771415</v>
      </c>
    </row>
    <row r="10" spans="2:4" x14ac:dyDescent="0.2">
      <c r="B10" s="9">
        <v>1999</v>
      </c>
      <c r="C10" s="10">
        <v>11974.5</v>
      </c>
      <c r="D10" s="20">
        <f>11974.5/55126.4*100</f>
        <v>21.721897312358507</v>
      </c>
    </row>
    <row r="11" spans="2:4" x14ac:dyDescent="0.2">
      <c r="B11" s="9">
        <v>2000</v>
      </c>
      <c r="C11" s="10">
        <v>18185.599999999999</v>
      </c>
      <c r="D11" s="20">
        <f>18185.6/80873.1*100</f>
        <v>22.486587011008602</v>
      </c>
    </row>
    <row r="12" spans="2:4" x14ac:dyDescent="0.2">
      <c r="B12" s="9">
        <v>2001</v>
      </c>
      <c r="C12" s="10">
        <v>30368.5</v>
      </c>
      <c r="D12" s="20">
        <f>30368.5/117391.4*100</f>
        <v>25.869441884158466</v>
      </c>
    </row>
    <row r="13" spans="2:4" x14ac:dyDescent="0.2">
      <c r="B13" s="9">
        <v>2002</v>
      </c>
      <c r="C13" s="10">
        <v>37795</v>
      </c>
      <c r="D13" s="20">
        <f>37795/152271.5*100</f>
        <v>24.82079706314051</v>
      </c>
    </row>
    <row r="14" spans="2:4" x14ac:dyDescent="0.2">
      <c r="B14" s="9">
        <v>2003</v>
      </c>
      <c r="C14" s="10">
        <v>42431.7</v>
      </c>
      <c r="D14" s="20">
        <f>42431.7/191917.6*100</f>
        <v>22.109332338461922</v>
      </c>
    </row>
    <row r="15" spans="2:4" x14ac:dyDescent="0.2">
      <c r="B15" s="9">
        <v>2004</v>
      </c>
      <c r="C15" s="10">
        <v>46356.800000000003</v>
      </c>
      <c r="D15" s="20">
        <f>46356.8/244688.3*100</f>
        <v>18.945245849515487</v>
      </c>
    </row>
    <row r="16" spans="2:4" x14ac:dyDescent="0.2">
      <c r="B16" s="9">
        <v>2005</v>
      </c>
      <c r="C16" s="10">
        <v>45625.7</v>
      </c>
      <c r="D16" s="20">
        <f>45625.7/286861.9*100</f>
        <v>15.905109740958975</v>
      </c>
    </row>
    <row r="17" spans="2:4" x14ac:dyDescent="0.2">
      <c r="B17" s="9">
        <v>2006</v>
      </c>
      <c r="C17" s="10">
        <v>42583.399999999994</v>
      </c>
      <c r="D17" s="20">
        <f>42583.4/342762.6*100</f>
        <v>12.423584136659018</v>
      </c>
    </row>
    <row r="18" spans="2:4" x14ac:dyDescent="0.2">
      <c r="B18" s="9">
        <v>2007</v>
      </c>
      <c r="C18" s="10">
        <v>50866.5</v>
      </c>
      <c r="D18" s="20">
        <f>50866.48/425691.1*100</f>
        <v>11.949152801174375</v>
      </c>
    </row>
    <row r="19" spans="2:4" x14ac:dyDescent="0.2">
      <c r="B19" s="9">
        <v>2008</v>
      </c>
      <c r="C19" s="10">
        <v>66595</v>
      </c>
      <c r="D19" s="20">
        <f>66595.02/539934.6*100</f>
        <v>12.333904884035956</v>
      </c>
    </row>
    <row r="20" spans="2:4" x14ac:dyDescent="0.2">
      <c r="B20" s="9">
        <v>2009</v>
      </c>
      <c r="C20" s="10">
        <v>115632.7</v>
      </c>
      <c r="D20" s="20">
        <f>115632.7/530894.4*100</f>
        <v>21.780734549093001</v>
      </c>
    </row>
    <row r="21" spans="2:4" x14ac:dyDescent="0.2">
      <c r="B21" s="9">
        <v>2010</v>
      </c>
      <c r="C21" s="10">
        <v>156538.29999999999</v>
      </c>
      <c r="D21" s="21">
        <f>156538.34/540336.3*100</f>
        <v>28.970539273411759</v>
      </c>
    </row>
    <row r="22" spans="2:4" x14ac:dyDescent="0.2">
      <c r="B22" s="9">
        <v>2011</v>
      </c>
      <c r="C22" s="10">
        <v>189956.7</v>
      </c>
      <c r="D22" s="21">
        <f>189956.72/587203.3*100</f>
        <v>32.34939585659685</v>
      </c>
    </row>
    <row r="23" spans="2:4" x14ac:dyDescent="0.2">
      <c r="B23" s="9">
        <v>2012</v>
      </c>
      <c r="C23" s="10">
        <v>219761.45</v>
      </c>
      <c r="D23" s="21">
        <f>219761.45/621268.7*100</f>
        <v>35.373011709748134</v>
      </c>
    </row>
    <row r="24" spans="2:4" x14ac:dyDescent="0.2">
      <c r="B24" s="9">
        <v>2013</v>
      </c>
      <c r="C24" s="10">
        <v>238882.28000000003</v>
      </c>
      <c r="D24" s="21">
        <f>238882.28/631602.9*100</f>
        <v>37.821593282741418</v>
      </c>
    </row>
    <row r="25" spans="2:4" x14ac:dyDescent="0.2">
      <c r="B25" s="9">
        <v>2014</v>
      </c>
      <c r="C25" s="10">
        <v>262195.3</v>
      </c>
      <c r="D25" s="21">
        <f>262195.33/668876.4*100</f>
        <v>39.19936927061562</v>
      </c>
    </row>
    <row r="26" spans="2:4" x14ac:dyDescent="0.2">
      <c r="B26" s="7">
        <v>2015</v>
      </c>
      <c r="C26" s="8">
        <v>269151.26</v>
      </c>
      <c r="D26" s="22">
        <f>269151.25/712543.6*100</f>
        <v>37.773302574045999</v>
      </c>
    </row>
    <row r="27" spans="2:4" x14ac:dyDescent="0.2">
      <c r="B27" s="15">
        <v>2016</v>
      </c>
      <c r="C27" s="16">
        <v>284998.59000000003</v>
      </c>
      <c r="D27" s="23">
        <f>284998.59/752116.4*100</f>
        <v>37.892883335611351</v>
      </c>
    </row>
    <row r="28" spans="2:4" ht="15.75" thickBot="1" x14ac:dyDescent="0.25">
      <c r="B28" s="17">
        <v>2017</v>
      </c>
      <c r="C28" s="18">
        <v>300750.40000000002</v>
      </c>
      <c r="D28" s="24">
        <f>300750.4/851619.7*100</f>
        <v>35.315106026786374</v>
      </c>
    </row>
    <row r="29" spans="2:4" x14ac:dyDescent="0.2">
      <c r="B29" s="1" t="s">
        <v>4</v>
      </c>
      <c r="C29" s="13"/>
      <c r="D29" s="14"/>
    </row>
    <row r="30" spans="2:4" x14ac:dyDescent="0.2">
      <c r="B30" s="12"/>
      <c r="C30" s="13"/>
      <c r="D30" s="14"/>
    </row>
    <row r="31" spans="2:4" x14ac:dyDescent="0.2">
      <c r="B31" s="12"/>
      <c r="C31" s="13"/>
      <c r="D31" s="14"/>
    </row>
  </sheetData>
  <pageMargins left="0.70866141732283472" right="0.70866141732283472" top="0.74803149606299213" bottom="0.74803149606299213" header="0.31496062992125984" footer="0.31496062992125984"/>
  <pageSetup paperSize="9" scale="10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RODICA MOROSANU</dc:creator>
  <cp:lastModifiedBy>RALUCA-MELANIA COMĂNICI</cp:lastModifiedBy>
  <cp:lastPrinted>2022-11-09T11:58:23Z</cp:lastPrinted>
  <dcterms:created xsi:type="dcterms:W3CDTF">2018-04-17T07:11:17Z</dcterms:created>
  <dcterms:modified xsi:type="dcterms:W3CDTF">2022-11-09T11:59:00Z</dcterms:modified>
</cp:coreProperties>
</file>