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92052212\Desktop\"/>
    </mc:Choice>
  </mc:AlternateContent>
  <bookViews>
    <workbookView xWindow="0" yWindow="0" windowWidth="28800" windowHeight="11835"/>
  </bookViews>
  <sheets>
    <sheet name="FIDELIS pentru si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8" i="1" l="1"/>
  <c r="F187" i="1"/>
  <c r="F186" i="1"/>
  <c r="F185" i="1"/>
  <c r="G125" i="1"/>
  <c r="F123" i="1"/>
  <c r="F122" i="1"/>
  <c r="F124" i="1" s="1"/>
  <c r="G86" i="1"/>
  <c r="F84" i="1"/>
  <c r="F83" i="1"/>
  <c r="F85" i="1" s="1"/>
  <c r="G58" i="1"/>
  <c r="F57" i="1"/>
  <c r="F56" i="1"/>
  <c r="F55" i="1"/>
  <c r="G35" i="1"/>
  <c r="F33" i="1"/>
  <c r="F32" i="1"/>
  <c r="F34" i="1" s="1"/>
  <c r="G15" i="1"/>
  <c r="F13" i="1"/>
  <c r="F12" i="1"/>
  <c r="F14" i="1" s="1"/>
  <c r="F190" i="1" s="1"/>
</calcChain>
</file>

<file path=xl/sharedStrings.xml><?xml version="1.0" encoding="utf-8"?>
<sst xmlns="http://schemas.openxmlformats.org/spreadsheetml/2006/main" count="348" uniqueCount="169">
  <si>
    <t>SUBSCRIERI PROGRAMUL FIDELIS 2020 - 2025</t>
  </si>
  <si>
    <t>Simbol emisiune</t>
  </si>
  <si>
    <t>Data emisiunii</t>
  </si>
  <si>
    <t>Moneda</t>
  </si>
  <si>
    <t>Rata dobânzii</t>
  </si>
  <si>
    <t>Maturitate (ani)</t>
  </si>
  <si>
    <t>Valoare subscrisă</t>
  </si>
  <si>
    <t>Subscrieri</t>
  </si>
  <si>
    <t>R2208A</t>
  </si>
  <si>
    <t>RON</t>
  </si>
  <si>
    <t>R2408A</t>
  </si>
  <si>
    <t>R2508AE</t>
  </si>
  <si>
    <t>EUR</t>
  </si>
  <si>
    <t>R2112A</t>
  </si>
  <si>
    <t>R2312A</t>
  </si>
  <si>
    <t>R2512AE</t>
  </si>
  <si>
    <t>Total subscrieri 2020 LEI</t>
  </si>
  <si>
    <t>Total subscrieri 2020 EUR</t>
  </si>
  <si>
    <t>Total subscrieri 2020 - echivalent LEI</t>
  </si>
  <si>
    <t>Total nr subscrieri 2020</t>
  </si>
  <si>
    <t>R2203A</t>
  </si>
  <si>
    <t>R2403A</t>
  </si>
  <si>
    <t>R2603AE</t>
  </si>
  <si>
    <t>R2207A</t>
  </si>
  <si>
    <t>R2307A</t>
  </si>
  <si>
    <t>R2307AE</t>
  </si>
  <si>
    <t>R2210A</t>
  </si>
  <si>
    <t>R2410A</t>
  </si>
  <si>
    <t>R2610AE</t>
  </si>
  <si>
    <t>R2212A</t>
  </si>
  <si>
    <t>R2412A</t>
  </si>
  <si>
    <t>R2612AE</t>
  </si>
  <si>
    <t>Total subscrieri 2021 LEI</t>
  </si>
  <si>
    <t>Total subscrieri 2021 EUR</t>
  </si>
  <si>
    <t>Total subscrieri 2021 - echivalent LEI</t>
  </si>
  <si>
    <t>Total nr subscrieri 2021</t>
  </si>
  <si>
    <t>R2304A</t>
  </si>
  <si>
    <t>R2504A</t>
  </si>
  <si>
    <t>R2304AE</t>
  </si>
  <si>
    <t>R2404AE</t>
  </si>
  <si>
    <t>R2306A</t>
  </si>
  <si>
    <t>R2306AE</t>
  </si>
  <si>
    <t>R2406AE</t>
  </si>
  <si>
    <t>R2506A</t>
  </si>
  <si>
    <t>R2309AE</t>
  </si>
  <si>
    <t>R2409AE</t>
  </si>
  <si>
    <t>R2509A</t>
  </si>
  <si>
    <t>R2312B</t>
  </si>
  <si>
    <t>R2312AE</t>
  </si>
  <si>
    <t>R2412AE</t>
  </si>
  <si>
    <t>R2512A</t>
  </si>
  <si>
    <t>Total subscrieri 2022 LEI</t>
  </si>
  <si>
    <t>Total subscrieri 2022 EUR</t>
  </si>
  <si>
    <t>Total subscrieri 2022 - echivalent LEI</t>
  </si>
  <si>
    <t>Total nr subscrieri 2022</t>
  </si>
  <si>
    <t>R2404B</t>
  </si>
  <si>
    <t>Apr - May 2023</t>
  </si>
  <si>
    <t>R2404A</t>
  </si>
  <si>
    <t>R2404BE</t>
  </si>
  <si>
    <t>R2604A</t>
  </si>
  <si>
    <t>R2804AE</t>
  </si>
  <si>
    <t>R2408B</t>
  </si>
  <si>
    <t>R2408C</t>
  </si>
  <si>
    <t>R2408AE</t>
  </si>
  <si>
    <t>R2608A</t>
  </si>
  <si>
    <t>R2808AE</t>
  </si>
  <si>
    <t>R2410BE</t>
  </si>
  <si>
    <t>R2410C</t>
  </si>
  <si>
    <t>R2410B</t>
  </si>
  <si>
    <t>R2610A</t>
  </si>
  <si>
    <t>R2810AE</t>
  </si>
  <si>
    <t>R2812AE</t>
  </si>
  <si>
    <t>R2612A</t>
  </si>
  <si>
    <t>R2412BE</t>
  </si>
  <si>
    <t>R2412C</t>
  </si>
  <si>
    <t>R2412B</t>
  </si>
  <si>
    <t>Total subscrieri 2023 LEI</t>
  </si>
  <si>
    <t>Total subscrieri 2023 EUR</t>
  </si>
  <si>
    <t>Total subscrieri 2023 - echivalent LEI</t>
  </si>
  <si>
    <t>Total nr subscrieri 2023</t>
  </si>
  <si>
    <t>R2503B</t>
  </si>
  <si>
    <t>Feb - Mar 2024</t>
  </si>
  <si>
    <t>R2503A</t>
  </si>
  <si>
    <t>R2503AE</t>
  </si>
  <si>
    <t>R2703A</t>
  </si>
  <si>
    <t>R2903AE</t>
  </si>
  <si>
    <t>R2504B</t>
  </si>
  <si>
    <t>R2504C</t>
  </si>
  <si>
    <t>R2504AE</t>
  </si>
  <si>
    <t>R2704A</t>
  </si>
  <si>
    <t>R2904AE</t>
  </si>
  <si>
    <t>R2907AE</t>
  </si>
  <si>
    <t>R2707A</t>
  </si>
  <si>
    <t>R2507AE</t>
  </si>
  <si>
    <t>R2507A</t>
  </si>
  <si>
    <t>R2507B</t>
  </si>
  <si>
    <t>R2508B</t>
  </si>
  <si>
    <t>R2508A</t>
  </si>
  <si>
    <t>R2508BE</t>
  </si>
  <si>
    <t>R2908A</t>
  </si>
  <si>
    <t>R2908AE</t>
  </si>
  <si>
    <t>R2910AE</t>
  </si>
  <si>
    <t>R2910A</t>
  </si>
  <si>
    <t>R2510AE</t>
  </si>
  <si>
    <t>R2510A</t>
  </si>
  <si>
    <t>R2510B</t>
  </si>
  <si>
    <t>R2512C</t>
  </si>
  <si>
    <t>R2512B</t>
  </si>
  <si>
    <t>R2612BE</t>
  </si>
  <si>
    <t>R2712B</t>
  </si>
  <si>
    <t>R2912A</t>
  </si>
  <si>
    <t>R3112AE</t>
  </si>
  <si>
    <t>Total subscrieri 2024 LEI</t>
  </si>
  <si>
    <t>Total subscrieri 2024 EUR</t>
  </si>
  <si>
    <t>Total subscrieri 2024 - echivalent LEI</t>
  </si>
  <si>
    <t>Total nr subscrieri 2024</t>
  </si>
  <si>
    <t>R2602A</t>
  </si>
  <si>
    <t>R2602B</t>
  </si>
  <si>
    <t>R2702AE</t>
  </si>
  <si>
    <t>R2802A</t>
  </si>
  <si>
    <t>R3002A</t>
  </si>
  <si>
    <t>R3202AE</t>
  </si>
  <si>
    <t>R2604C</t>
  </si>
  <si>
    <t>R2604B</t>
  </si>
  <si>
    <t>R2704AE</t>
  </si>
  <si>
    <t>R2804A</t>
  </si>
  <si>
    <t>R3004A</t>
  </si>
  <si>
    <t>R3204AE</t>
  </si>
  <si>
    <t>R2605A</t>
  </si>
  <si>
    <t>R2605B</t>
  </si>
  <si>
    <t>R2705AE</t>
  </si>
  <si>
    <t>R2805A</t>
  </si>
  <si>
    <t>R3005A</t>
  </si>
  <si>
    <t>R3205AE</t>
  </si>
  <si>
    <t>R2706A</t>
  </si>
  <si>
    <t>R2706B</t>
  </si>
  <si>
    <t>R2706AE</t>
  </si>
  <si>
    <t>R2906A</t>
  </si>
  <si>
    <t>R3006AE</t>
  </si>
  <si>
    <t>R3106A</t>
  </si>
  <si>
    <t>R3206AE</t>
  </si>
  <si>
    <t>R2707C</t>
  </si>
  <si>
    <t>R2707B</t>
  </si>
  <si>
    <t>R2707AE</t>
  </si>
  <si>
    <t>R2707BE</t>
  </si>
  <si>
    <t>R2907A</t>
  </si>
  <si>
    <t>R3007AE</t>
  </si>
  <si>
    <t>R3107A</t>
  </si>
  <si>
    <t>R3207AE</t>
  </si>
  <si>
    <t>R2708A</t>
  </si>
  <si>
    <t>R2708B</t>
  </si>
  <si>
    <t>R2708AE</t>
  </si>
  <si>
    <t>R2908C</t>
  </si>
  <si>
    <t>R3008AE</t>
  </si>
  <si>
    <t>R3108A</t>
  </si>
  <si>
    <t>R3508AE</t>
  </si>
  <si>
    <t>R2709A</t>
  </si>
  <si>
    <t>R2709B</t>
  </si>
  <si>
    <t>R2709AE</t>
  </si>
  <si>
    <t>R2709BE</t>
  </si>
  <si>
    <t>R2909A</t>
  </si>
  <si>
    <t>R3009AE</t>
  </si>
  <si>
    <t>R3109A</t>
  </si>
  <si>
    <t>R3509AE</t>
  </si>
  <si>
    <t>Total subscrieri 2025 LEI</t>
  </si>
  <si>
    <t>Total subscrieri 2025 EUR</t>
  </si>
  <si>
    <t>Total subscrieri 2025 - echivalent LEI</t>
  </si>
  <si>
    <t>Total nr subscrieri 2025</t>
  </si>
  <si>
    <t>TOTAL subscrieri 2020 - 2025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</si>
</sst>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ECE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/>
    <xf numFmtId="17" fontId="0" fillId="0" borderId="7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left"/>
    </xf>
    <xf numFmtId="0" fontId="5" fillId="0" borderId="10" xfId="0" applyFont="1" applyBorder="1"/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164" fontId="5" fillId="0" borderId="12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left"/>
    </xf>
    <xf numFmtId="0" fontId="5" fillId="0" borderId="13" xfId="0" applyFont="1" applyBorder="1"/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10" fontId="5" fillId="0" borderId="15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left"/>
    </xf>
    <xf numFmtId="17" fontId="0" fillId="0" borderId="11" xfId="0" applyNumberFormat="1" applyBorder="1" applyAlignment="1">
      <alignment horizontal="center" vertical="center"/>
    </xf>
    <xf numFmtId="3" fontId="5" fillId="0" borderId="12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3" fontId="6" fillId="2" borderId="17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3" fontId="6" fillId="2" borderId="16" xfId="0" applyNumberFormat="1" applyFont="1" applyFill="1" applyBorder="1" applyAlignment="1">
      <alignment horizontal="right"/>
    </xf>
    <xf numFmtId="0" fontId="0" fillId="0" borderId="6" xfId="0" applyBorder="1"/>
    <xf numFmtId="17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0" fontId="0" fillId="0" borderId="8" xfId="0" applyNumberFormat="1" applyBorder="1" applyAlignment="1">
      <alignment horizontal="center"/>
    </xf>
    <xf numFmtId="3" fontId="0" fillId="0" borderId="9" xfId="0" applyNumberFormat="1" applyBorder="1"/>
    <xf numFmtId="3" fontId="0" fillId="0" borderId="7" xfId="0" applyNumberFormat="1" applyBorder="1" applyAlignment="1">
      <alignment horizontal="left"/>
    </xf>
    <xf numFmtId="0" fontId="0" fillId="0" borderId="10" xfId="0" applyBorder="1"/>
    <xf numFmtId="17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3" fontId="0" fillId="0" borderId="12" xfId="0" applyNumberFormat="1" applyBorder="1"/>
    <xf numFmtId="3" fontId="0" fillId="0" borderId="11" xfId="0" applyNumberFormat="1" applyBorder="1" applyAlignment="1">
      <alignment horizontal="left"/>
    </xf>
    <xf numFmtId="0" fontId="0" fillId="0" borderId="13" xfId="0" applyBorder="1"/>
    <xf numFmtId="17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3" fontId="0" fillId="0" borderId="16" xfId="0" applyNumberFormat="1" applyBorder="1"/>
    <xf numFmtId="3" fontId="0" fillId="0" borderId="14" xfId="0" applyNumberFormat="1" applyBorder="1" applyAlignment="1">
      <alignment horizontal="left"/>
    </xf>
    <xf numFmtId="0" fontId="5" fillId="0" borderId="8" xfId="0" applyFont="1" applyBorder="1"/>
    <xf numFmtId="0" fontId="5" fillId="0" borderId="0" xfId="0" applyFont="1"/>
    <xf numFmtId="0" fontId="5" fillId="0" borderId="15" xfId="0" applyFont="1" applyBorder="1"/>
    <xf numFmtId="0" fontId="5" fillId="0" borderId="7" xfId="0" applyFont="1" applyBorder="1"/>
    <xf numFmtId="164" fontId="5" fillId="0" borderId="0" xfId="0" applyNumberFormat="1" applyFont="1"/>
    <xf numFmtId="0" fontId="5" fillId="0" borderId="11" xfId="0" applyFont="1" applyBorder="1"/>
    <xf numFmtId="164" fontId="5" fillId="0" borderId="8" xfId="0" applyNumberFormat="1" applyFont="1" applyBorder="1"/>
    <xf numFmtId="0" fontId="5" fillId="0" borderId="14" xfId="0" applyFont="1" applyBorder="1"/>
    <xf numFmtId="164" fontId="5" fillId="0" borderId="15" xfId="0" applyNumberFormat="1" applyFont="1" applyBorder="1"/>
    <xf numFmtId="0" fontId="6" fillId="2" borderId="13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3" fontId="0" fillId="0" borderId="12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17" fontId="0" fillId="3" borderId="7" xfId="0" applyNumberFormat="1" applyFill="1" applyBorder="1" applyAlignment="1">
      <alignment horizontal="center" vertical="center" wrapText="1"/>
    </xf>
    <xf numFmtId="17" fontId="0" fillId="3" borderId="11" xfId="0" applyNumberFormat="1" applyFill="1" applyBorder="1" applyAlignment="1">
      <alignment horizontal="center" vertical="center" wrapText="1"/>
    </xf>
    <xf numFmtId="17" fontId="0" fillId="3" borderId="14" xfId="0" applyNumberForma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5" xfId="0" applyFont="1" applyBorder="1"/>
    <xf numFmtId="0" fontId="0" fillId="0" borderId="15" xfId="0" applyBorder="1"/>
    <xf numFmtId="3" fontId="1" fillId="2" borderId="1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90"/>
  <sheetViews>
    <sheetView tabSelected="1" zoomScale="85" zoomScaleNormal="85" workbookViewId="0">
      <selection activeCell="G189" sqref="G189"/>
    </sheetView>
  </sheetViews>
  <sheetFormatPr defaultRowHeight="15" x14ac:dyDescent="0.25"/>
  <cols>
    <col min="1" max="1" width="15.5703125" customWidth="1"/>
    <col min="2" max="2" width="16.5703125" bestFit="1" customWidth="1"/>
    <col min="3" max="3" width="12.7109375" customWidth="1"/>
    <col min="4" max="4" width="12.42578125" customWidth="1"/>
    <col min="5" max="5" width="15.28515625" bestFit="1" customWidth="1"/>
    <col min="6" max="6" width="20.42578125" bestFit="1" customWidth="1"/>
    <col min="7" max="7" width="13.42578125" bestFit="1" customWidth="1"/>
  </cols>
  <sheetData>
    <row r="2" spans="1:7" ht="21" x14ac:dyDescent="0.35">
      <c r="A2" s="1" t="s">
        <v>0</v>
      </c>
      <c r="B2" s="1"/>
      <c r="C2" s="1"/>
      <c r="D2" s="1"/>
      <c r="E2" s="1"/>
      <c r="F2" s="1"/>
      <c r="G2" s="1"/>
    </row>
    <row r="3" spans="1:7" ht="15.75" thickBot="1" x14ac:dyDescent="0.3"/>
    <row r="4" spans="1:7" ht="19.5" thickBot="1" x14ac:dyDescent="0.35">
      <c r="A4" s="2">
        <v>2020</v>
      </c>
      <c r="B4" s="3"/>
      <c r="C4" s="3"/>
      <c r="D4" s="3"/>
      <c r="E4" s="3"/>
      <c r="F4" s="3"/>
      <c r="G4" s="4"/>
    </row>
    <row r="5" spans="1:7" ht="15.75" thickBot="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5" t="s">
        <v>6</v>
      </c>
      <c r="G5" s="6" t="s">
        <v>7</v>
      </c>
    </row>
    <row r="6" spans="1:7" x14ac:dyDescent="0.25">
      <c r="A6" s="7" t="s">
        <v>8</v>
      </c>
      <c r="B6" s="8">
        <v>44044</v>
      </c>
      <c r="C6" s="9" t="s">
        <v>9</v>
      </c>
      <c r="D6" s="10">
        <v>0.04</v>
      </c>
      <c r="E6" s="9">
        <v>2</v>
      </c>
      <c r="F6" s="11">
        <v>562376800</v>
      </c>
      <c r="G6" s="12">
        <v>5414</v>
      </c>
    </row>
    <row r="7" spans="1:7" x14ac:dyDescent="0.25">
      <c r="A7" s="13" t="s">
        <v>10</v>
      </c>
      <c r="B7" s="14"/>
      <c r="C7" s="15" t="s">
        <v>9</v>
      </c>
      <c r="D7" s="16">
        <v>4.4999999999999998E-2</v>
      </c>
      <c r="E7" s="15">
        <v>4</v>
      </c>
      <c r="F7" s="17">
        <v>662487200</v>
      </c>
      <c r="G7" s="18">
        <v>1748</v>
      </c>
    </row>
    <row r="8" spans="1:7" ht="15.75" thickBot="1" x14ac:dyDescent="0.3">
      <c r="A8" s="19" t="s">
        <v>11</v>
      </c>
      <c r="B8" s="20"/>
      <c r="C8" s="21" t="s">
        <v>12</v>
      </c>
      <c r="D8" s="22">
        <v>0.02</v>
      </c>
      <c r="E8" s="21">
        <v>5</v>
      </c>
      <c r="F8" s="23">
        <v>168382900</v>
      </c>
      <c r="G8" s="24">
        <v>2763</v>
      </c>
    </row>
    <row r="9" spans="1:7" x14ac:dyDescent="0.25">
      <c r="A9" s="13" t="s">
        <v>13</v>
      </c>
      <c r="B9" s="25">
        <v>44166</v>
      </c>
      <c r="C9" s="15" t="s">
        <v>9</v>
      </c>
      <c r="D9" s="16">
        <v>3.5000000000000003E-2</v>
      </c>
      <c r="E9" s="15">
        <v>1</v>
      </c>
      <c r="F9" s="26">
        <v>628571400</v>
      </c>
      <c r="G9" s="18">
        <v>5494</v>
      </c>
    </row>
    <row r="10" spans="1:7" x14ac:dyDescent="0.25">
      <c r="A10" s="13" t="s">
        <v>14</v>
      </c>
      <c r="B10" s="14"/>
      <c r="C10" s="15" t="s">
        <v>9</v>
      </c>
      <c r="D10" s="16">
        <v>0.04</v>
      </c>
      <c r="E10" s="15">
        <v>3</v>
      </c>
      <c r="F10" s="26">
        <v>668396400</v>
      </c>
      <c r="G10" s="18">
        <v>4377</v>
      </c>
    </row>
    <row r="11" spans="1:7" ht="15.75" thickBot="1" x14ac:dyDescent="0.3">
      <c r="A11" s="19" t="s">
        <v>15</v>
      </c>
      <c r="B11" s="20"/>
      <c r="C11" s="21" t="s">
        <v>12</v>
      </c>
      <c r="D11" s="22">
        <v>1.8499999999999999E-2</v>
      </c>
      <c r="E11" s="21">
        <v>5</v>
      </c>
      <c r="F11" s="27">
        <v>288648400</v>
      </c>
      <c r="G11" s="24">
        <v>3395</v>
      </c>
    </row>
    <row r="12" spans="1:7" ht="15.75" thickBot="1" x14ac:dyDescent="0.3">
      <c r="A12" s="28" t="s">
        <v>16</v>
      </c>
      <c r="B12" s="29"/>
      <c r="C12" s="29"/>
      <c r="D12" s="29"/>
      <c r="E12" s="30"/>
      <c r="F12" s="31">
        <f>F6+F7+F9+F10</f>
        <v>2521831800</v>
      </c>
      <c r="G12" s="32"/>
    </row>
    <row r="13" spans="1:7" ht="15.75" thickBot="1" x14ac:dyDescent="0.3">
      <c r="A13" s="28" t="s">
        <v>17</v>
      </c>
      <c r="B13" s="29"/>
      <c r="C13" s="29"/>
      <c r="D13" s="29"/>
      <c r="E13" s="30"/>
      <c r="F13" s="33">
        <f>F8+F11</f>
        <v>457031300</v>
      </c>
      <c r="G13" s="32"/>
    </row>
    <row r="14" spans="1:7" ht="15.75" thickBot="1" x14ac:dyDescent="0.3">
      <c r="A14" s="28" t="s">
        <v>18</v>
      </c>
      <c r="B14" s="29"/>
      <c r="C14" s="29"/>
      <c r="D14" s="29"/>
      <c r="E14" s="30"/>
      <c r="F14" s="34">
        <f>F12+F13*4.8371</f>
        <v>4732537901.2299995</v>
      </c>
      <c r="G14" s="32"/>
    </row>
    <row r="15" spans="1:7" ht="15.75" thickBot="1" x14ac:dyDescent="0.3">
      <c r="A15" s="28" t="s">
        <v>19</v>
      </c>
      <c r="B15" s="29"/>
      <c r="C15" s="29"/>
      <c r="D15" s="29"/>
      <c r="E15" s="29"/>
      <c r="F15" s="30"/>
      <c r="G15" s="31">
        <f>SUM(G6:G11)</f>
        <v>23191</v>
      </c>
    </row>
    <row r="16" spans="1:7" x14ac:dyDescent="0.25">
      <c r="A16" s="15"/>
      <c r="B16" s="15"/>
      <c r="C16" s="15"/>
      <c r="D16" s="15"/>
      <c r="E16" s="15"/>
      <c r="F16" s="32"/>
      <c r="G16" s="32"/>
    </row>
    <row r="17" spans="1:7" ht="15.75" thickBot="1" x14ac:dyDescent="0.3"/>
    <row r="18" spans="1:7" ht="19.5" thickBot="1" x14ac:dyDescent="0.35">
      <c r="A18" s="2">
        <v>2021</v>
      </c>
      <c r="B18" s="3"/>
      <c r="C18" s="3"/>
      <c r="D18" s="3"/>
      <c r="E18" s="3"/>
      <c r="F18" s="3"/>
      <c r="G18" s="4"/>
    </row>
    <row r="19" spans="1:7" ht="15.75" thickBot="1" x14ac:dyDescent="0.3">
      <c r="A19" s="5" t="s">
        <v>1</v>
      </c>
      <c r="B19" s="6" t="s">
        <v>2</v>
      </c>
      <c r="C19" s="6" t="s">
        <v>3</v>
      </c>
      <c r="D19" s="6" t="s">
        <v>4</v>
      </c>
      <c r="E19" s="6" t="s">
        <v>5</v>
      </c>
      <c r="F19" s="5" t="s">
        <v>6</v>
      </c>
      <c r="G19" s="6" t="s">
        <v>7</v>
      </c>
    </row>
    <row r="20" spans="1:7" x14ac:dyDescent="0.25">
      <c r="A20" s="35" t="s">
        <v>20</v>
      </c>
      <c r="B20" s="36">
        <v>44256</v>
      </c>
      <c r="C20" s="37" t="s">
        <v>9</v>
      </c>
      <c r="D20" s="38">
        <v>2.8500000000000001E-2</v>
      </c>
      <c r="E20" s="37">
        <v>1</v>
      </c>
      <c r="F20" s="39">
        <v>385630900</v>
      </c>
      <c r="G20" s="40">
        <v>4045</v>
      </c>
    </row>
    <row r="21" spans="1:7" x14ac:dyDescent="0.25">
      <c r="A21" s="41" t="s">
        <v>21</v>
      </c>
      <c r="B21" s="42"/>
      <c r="C21" s="43" t="s">
        <v>9</v>
      </c>
      <c r="D21" s="44">
        <v>3.1E-2</v>
      </c>
      <c r="E21" s="43">
        <v>3</v>
      </c>
      <c r="F21" s="45">
        <v>323862300</v>
      </c>
      <c r="G21" s="46">
        <v>2403</v>
      </c>
    </row>
    <row r="22" spans="1:7" ht="15.75" thickBot="1" x14ac:dyDescent="0.3">
      <c r="A22" s="47" t="s">
        <v>22</v>
      </c>
      <c r="B22" s="48"/>
      <c r="C22" s="49" t="s">
        <v>12</v>
      </c>
      <c r="D22" s="50">
        <v>1.55E-2</v>
      </c>
      <c r="E22" s="49">
        <v>5</v>
      </c>
      <c r="F22" s="51">
        <v>140517200</v>
      </c>
      <c r="G22" s="52">
        <v>2205</v>
      </c>
    </row>
    <row r="23" spans="1:7" x14ac:dyDescent="0.25">
      <c r="A23" s="35" t="s">
        <v>23</v>
      </c>
      <c r="B23" s="36">
        <v>44378</v>
      </c>
      <c r="C23" s="37" t="s">
        <v>9</v>
      </c>
      <c r="D23" s="38">
        <v>2.9499999999999998E-2</v>
      </c>
      <c r="E23" s="37">
        <v>1</v>
      </c>
      <c r="F23" s="39">
        <v>315428700</v>
      </c>
      <c r="G23" s="40">
        <v>2423</v>
      </c>
    </row>
    <row r="24" spans="1:7" x14ac:dyDescent="0.25">
      <c r="A24" s="41" t="s">
        <v>24</v>
      </c>
      <c r="B24" s="42"/>
      <c r="C24" s="43" t="s">
        <v>9</v>
      </c>
      <c r="D24" s="44">
        <v>3.2500000000000001E-2</v>
      </c>
      <c r="E24" s="43">
        <v>2</v>
      </c>
      <c r="F24" s="45">
        <v>299139700</v>
      </c>
      <c r="G24" s="46">
        <v>2086</v>
      </c>
    </row>
    <row r="25" spans="1:7" ht="15.75" thickBot="1" x14ac:dyDescent="0.3">
      <c r="A25" s="47" t="s">
        <v>25</v>
      </c>
      <c r="B25" s="48"/>
      <c r="C25" s="49" t="s">
        <v>12</v>
      </c>
      <c r="D25" s="50">
        <v>0.01</v>
      </c>
      <c r="E25" s="49">
        <v>2</v>
      </c>
      <c r="F25" s="51">
        <v>58928400</v>
      </c>
      <c r="G25" s="52">
        <v>1343</v>
      </c>
    </row>
    <row r="26" spans="1:7" x14ac:dyDescent="0.25">
      <c r="A26" s="35" t="s">
        <v>26</v>
      </c>
      <c r="B26" s="36">
        <v>44470</v>
      </c>
      <c r="C26" s="37" t="s">
        <v>9</v>
      </c>
      <c r="D26" s="38">
        <v>3.2500000000000001E-2</v>
      </c>
      <c r="E26" s="37">
        <v>1</v>
      </c>
      <c r="F26" s="39">
        <v>483085500</v>
      </c>
      <c r="G26" s="40">
        <v>4656</v>
      </c>
    </row>
    <row r="27" spans="1:7" x14ac:dyDescent="0.25">
      <c r="A27" s="41" t="s">
        <v>27</v>
      </c>
      <c r="B27" s="42"/>
      <c r="C27" s="43" t="s">
        <v>9</v>
      </c>
      <c r="D27" s="44">
        <v>3.7499999999999999E-2</v>
      </c>
      <c r="E27" s="43">
        <v>3</v>
      </c>
      <c r="F27" s="45">
        <v>167379600</v>
      </c>
      <c r="G27" s="46">
        <v>1653</v>
      </c>
    </row>
    <row r="28" spans="1:7" ht="15.75" thickBot="1" x14ac:dyDescent="0.3">
      <c r="A28" s="47" t="s">
        <v>28</v>
      </c>
      <c r="B28" s="48"/>
      <c r="C28" s="49" t="s">
        <v>12</v>
      </c>
      <c r="D28" s="50">
        <v>1.6E-2</v>
      </c>
      <c r="E28" s="49">
        <v>5</v>
      </c>
      <c r="F28" s="51">
        <v>59071800</v>
      </c>
      <c r="G28" s="52">
        <v>1593</v>
      </c>
    </row>
    <row r="29" spans="1:7" x14ac:dyDescent="0.25">
      <c r="A29" s="35" t="s">
        <v>29</v>
      </c>
      <c r="B29" s="36">
        <v>44531</v>
      </c>
      <c r="C29" s="37" t="s">
        <v>9</v>
      </c>
      <c r="D29" s="38">
        <v>0.04</v>
      </c>
      <c r="E29" s="37">
        <v>1</v>
      </c>
      <c r="F29" s="39">
        <v>759452700</v>
      </c>
      <c r="G29" s="40">
        <v>6505</v>
      </c>
    </row>
    <row r="30" spans="1:7" x14ac:dyDescent="0.25">
      <c r="A30" s="41" t="s">
        <v>30</v>
      </c>
      <c r="B30" s="42"/>
      <c r="C30" s="43" t="s">
        <v>9</v>
      </c>
      <c r="D30" s="44">
        <v>4.5999999999999999E-2</v>
      </c>
      <c r="E30" s="43">
        <v>3</v>
      </c>
      <c r="F30" s="45">
        <v>113071900</v>
      </c>
      <c r="G30" s="46">
        <v>1299</v>
      </c>
    </row>
    <row r="31" spans="1:7" ht="15.75" thickBot="1" x14ac:dyDescent="0.3">
      <c r="A31" s="47" t="s">
        <v>31</v>
      </c>
      <c r="B31" s="48"/>
      <c r="C31" s="49" t="s">
        <v>12</v>
      </c>
      <c r="D31" s="50">
        <v>1.7999999999999999E-2</v>
      </c>
      <c r="E31" s="49">
        <v>5</v>
      </c>
      <c r="F31" s="51">
        <v>42116300</v>
      </c>
      <c r="G31" s="52">
        <v>1012</v>
      </c>
    </row>
    <row r="32" spans="1:7" ht="15.75" thickBot="1" x14ac:dyDescent="0.3">
      <c r="A32" s="28" t="s">
        <v>32</v>
      </c>
      <c r="B32" s="29"/>
      <c r="C32" s="29"/>
      <c r="D32" s="29"/>
      <c r="E32" s="30"/>
      <c r="F32" s="31">
        <f>F20+F21+F23+F24+F26+F27+F29+F30</f>
        <v>2847051300</v>
      </c>
      <c r="G32" s="32"/>
    </row>
    <row r="33" spans="1:7" ht="15.75" thickBot="1" x14ac:dyDescent="0.3">
      <c r="A33" s="28" t="s">
        <v>33</v>
      </c>
      <c r="B33" s="29"/>
      <c r="C33" s="29"/>
      <c r="D33" s="29"/>
      <c r="E33" s="30"/>
      <c r="F33" s="33">
        <f>F22+F25+F28+F31</f>
        <v>300633700</v>
      </c>
      <c r="G33" s="32"/>
    </row>
    <row r="34" spans="1:7" ht="15.75" thickBot="1" x14ac:dyDescent="0.3">
      <c r="A34" s="28" t="s">
        <v>34</v>
      </c>
      <c r="B34" s="29"/>
      <c r="C34" s="29"/>
      <c r="D34" s="29"/>
      <c r="E34" s="30"/>
      <c r="F34" s="34">
        <f>F32+F33*4.92</f>
        <v>4326169104</v>
      </c>
      <c r="G34" s="32"/>
    </row>
    <row r="35" spans="1:7" ht="15.75" thickBot="1" x14ac:dyDescent="0.3">
      <c r="A35" s="28" t="s">
        <v>35</v>
      </c>
      <c r="B35" s="29"/>
      <c r="C35" s="29"/>
      <c r="D35" s="29"/>
      <c r="E35" s="29"/>
      <c r="F35" s="30"/>
      <c r="G35" s="31">
        <f>SUM(G20:G31)</f>
        <v>31223</v>
      </c>
    </row>
    <row r="36" spans="1:7" x14ac:dyDescent="0.25">
      <c r="A36" s="15"/>
      <c r="B36" s="15"/>
      <c r="C36" s="15"/>
      <c r="D36" s="15"/>
      <c r="E36" s="15"/>
      <c r="F36" s="32"/>
      <c r="G36" s="32"/>
    </row>
    <row r="37" spans="1:7" ht="15.75" thickBot="1" x14ac:dyDescent="0.3"/>
    <row r="38" spans="1:7" ht="19.5" thickBot="1" x14ac:dyDescent="0.35">
      <c r="A38" s="2">
        <v>2022</v>
      </c>
      <c r="B38" s="3"/>
      <c r="C38" s="3"/>
      <c r="D38" s="3"/>
      <c r="E38" s="3"/>
      <c r="F38" s="3"/>
      <c r="G38" s="4"/>
    </row>
    <row r="39" spans="1:7" ht="15.75" thickBot="1" x14ac:dyDescent="0.3">
      <c r="A39" s="5" t="s">
        <v>1</v>
      </c>
      <c r="B39" s="6" t="s">
        <v>2</v>
      </c>
      <c r="C39" s="6" t="s">
        <v>3</v>
      </c>
      <c r="D39" s="6" t="s">
        <v>4</v>
      </c>
      <c r="E39" s="6" t="s">
        <v>5</v>
      </c>
      <c r="F39" s="5" t="s">
        <v>6</v>
      </c>
      <c r="G39" s="6" t="s">
        <v>7</v>
      </c>
    </row>
    <row r="40" spans="1:7" x14ac:dyDescent="0.25">
      <c r="A40" s="53" t="s">
        <v>36</v>
      </c>
      <c r="B40" s="36">
        <v>44652</v>
      </c>
      <c r="C40" s="37" t="s">
        <v>9</v>
      </c>
      <c r="D40" s="38">
        <v>4.7500000000000001E-2</v>
      </c>
      <c r="E40" s="37">
        <v>1</v>
      </c>
      <c r="F40" s="39">
        <v>921947200</v>
      </c>
      <c r="G40" s="40">
        <v>8979</v>
      </c>
    </row>
    <row r="41" spans="1:7" x14ac:dyDescent="0.25">
      <c r="A41" s="54" t="s">
        <v>37</v>
      </c>
      <c r="B41" s="42"/>
      <c r="C41" s="43" t="s">
        <v>9</v>
      </c>
      <c r="D41" s="44">
        <v>5.5E-2</v>
      </c>
      <c r="E41" s="43">
        <v>3</v>
      </c>
      <c r="F41" s="45">
        <v>198225900</v>
      </c>
      <c r="G41" s="46">
        <v>2015</v>
      </c>
    </row>
    <row r="42" spans="1:7" x14ac:dyDescent="0.25">
      <c r="A42" s="54" t="s">
        <v>38</v>
      </c>
      <c r="B42" s="42"/>
      <c r="C42" s="43" t="s">
        <v>12</v>
      </c>
      <c r="D42" s="44">
        <v>1.2E-2</v>
      </c>
      <c r="E42" s="43">
        <v>1</v>
      </c>
      <c r="F42" s="45">
        <v>110557100</v>
      </c>
      <c r="G42" s="46">
        <v>2114</v>
      </c>
    </row>
    <row r="43" spans="1:7" ht="15.75" thickBot="1" x14ac:dyDescent="0.3">
      <c r="A43" s="55" t="s">
        <v>39</v>
      </c>
      <c r="B43" s="48"/>
      <c r="C43" s="49" t="s">
        <v>12</v>
      </c>
      <c r="D43" s="50">
        <v>1.6E-2</v>
      </c>
      <c r="E43" s="49">
        <v>2</v>
      </c>
      <c r="F43" s="51">
        <v>60888100</v>
      </c>
      <c r="G43" s="52">
        <v>1427</v>
      </c>
    </row>
    <row r="44" spans="1:7" x14ac:dyDescent="0.25">
      <c r="A44" s="56" t="s">
        <v>40</v>
      </c>
      <c r="B44" s="42">
        <v>44713</v>
      </c>
      <c r="C44" s="43" t="s">
        <v>9</v>
      </c>
      <c r="D44" s="44">
        <v>7.1999999999999995E-2</v>
      </c>
      <c r="E44" s="43">
        <v>1</v>
      </c>
      <c r="F44" s="57">
        <v>748554300</v>
      </c>
      <c r="G44" s="40">
        <v>9619</v>
      </c>
    </row>
    <row r="45" spans="1:7" x14ac:dyDescent="0.25">
      <c r="A45" s="58" t="s">
        <v>41</v>
      </c>
      <c r="B45" s="42"/>
      <c r="C45" s="43" t="s">
        <v>12</v>
      </c>
      <c r="D45" s="44">
        <v>1.4E-2</v>
      </c>
      <c r="E45" s="43">
        <v>1</v>
      </c>
      <c r="F45" s="57">
        <v>38519900</v>
      </c>
      <c r="G45" s="46">
        <v>1146</v>
      </c>
    </row>
    <row r="46" spans="1:7" x14ac:dyDescent="0.25">
      <c r="A46" s="58" t="s">
        <v>42</v>
      </c>
      <c r="B46" s="42"/>
      <c r="C46" s="43" t="s">
        <v>12</v>
      </c>
      <c r="D46" s="44">
        <v>2.3E-2</v>
      </c>
      <c r="E46" s="43">
        <v>2</v>
      </c>
      <c r="F46" s="57">
        <v>65424000</v>
      </c>
      <c r="G46" s="46">
        <v>1972</v>
      </c>
    </row>
    <row r="47" spans="1:7" ht="15.75" thickBot="1" x14ac:dyDescent="0.3">
      <c r="A47" s="58" t="s">
        <v>43</v>
      </c>
      <c r="B47" s="42"/>
      <c r="C47" s="43" t="s">
        <v>9</v>
      </c>
      <c r="D47" s="44">
        <v>7.8E-2</v>
      </c>
      <c r="E47" s="43">
        <v>3</v>
      </c>
      <c r="F47" s="57">
        <v>179124300</v>
      </c>
      <c r="G47" s="46">
        <v>2598</v>
      </c>
    </row>
    <row r="48" spans="1:7" x14ac:dyDescent="0.25">
      <c r="A48" s="56" t="s">
        <v>44</v>
      </c>
      <c r="B48" s="36">
        <v>44805</v>
      </c>
      <c r="C48" s="37" t="s">
        <v>12</v>
      </c>
      <c r="D48" s="38">
        <v>1.8499999999999999E-2</v>
      </c>
      <c r="E48" s="37">
        <v>1</v>
      </c>
      <c r="F48" s="59">
        <v>44261100</v>
      </c>
      <c r="G48" s="40">
        <v>1122</v>
      </c>
    </row>
    <row r="49" spans="1:7" x14ac:dyDescent="0.25">
      <c r="A49" s="58" t="s">
        <v>45</v>
      </c>
      <c r="B49" s="42"/>
      <c r="C49" s="43" t="s">
        <v>12</v>
      </c>
      <c r="D49" s="44">
        <v>2.6499999999999999E-2</v>
      </c>
      <c r="E49" s="43">
        <v>2</v>
      </c>
      <c r="F49" s="57">
        <v>76343700</v>
      </c>
      <c r="G49" s="46">
        <v>1920</v>
      </c>
    </row>
    <row r="50" spans="1:7" ht="15.75" thickBot="1" x14ac:dyDescent="0.3">
      <c r="A50" s="60" t="s">
        <v>46</v>
      </c>
      <c r="B50" s="48"/>
      <c r="C50" s="49" t="s">
        <v>9</v>
      </c>
      <c r="D50" s="50">
        <v>0.08</v>
      </c>
      <c r="E50" s="49">
        <v>3</v>
      </c>
      <c r="F50" s="61">
        <v>423103900</v>
      </c>
      <c r="G50" s="52">
        <v>4089</v>
      </c>
    </row>
    <row r="51" spans="1:7" x14ac:dyDescent="0.25">
      <c r="A51" s="56" t="s">
        <v>47</v>
      </c>
      <c r="B51" s="36">
        <v>44896</v>
      </c>
      <c r="C51" s="37" t="s">
        <v>9</v>
      </c>
      <c r="D51" s="38">
        <v>7.6499999999999999E-2</v>
      </c>
      <c r="E51" s="37">
        <v>1</v>
      </c>
      <c r="F51" s="59">
        <v>643250500</v>
      </c>
      <c r="G51" s="40">
        <v>4356</v>
      </c>
    </row>
    <row r="52" spans="1:7" x14ac:dyDescent="0.25">
      <c r="A52" s="58" t="s">
        <v>48</v>
      </c>
      <c r="B52" s="42"/>
      <c r="C52" s="43" t="s">
        <v>12</v>
      </c>
      <c r="D52" s="44">
        <v>2.7E-2</v>
      </c>
      <c r="E52" s="43">
        <v>1</v>
      </c>
      <c r="F52" s="57">
        <v>65401500</v>
      </c>
      <c r="G52" s="46">
        <v>1727</v>
      </c>
    </row>
    <row r="53" spans="1:7" x14ac:dyDescent="0.25">
      <c r="A53" s="58" t="s">
        <v>49</v>
      </c>
      <c r="B53" s="42"/>
      <c r="C53" s="43" t="s">
        <v>12</v>
      </c>
      <c r="D53" s="44">
        <v>3.6999999999999998E-2</v>
      </c>
      <c r="E53" s="43">
        <v>2</v>
      </c>
      <c r="F53" s="57">
        <v>97303400</v>
      </c>
      <c r="G53" s="46">
        <v>2625</v>
      </c>
    </row>
    <row r="54" spans="1:7" ht="15.75" thickBot="1" x14ac:dyDescent="0.3">
      <c r="A54" s="60" t="s">
        <v>50</v>
      </c>
      <c r="B54" s="48"/>
      <c r="C54" s="49" t="s">
        <v>9</v>
      </c>
      <c r="D54" s="50">
        <v>0.08</v>
      </c>
      <c r="E54" s="49">
        <v>3</v>
      </c>
      <c r="F54" s="61">
        <v>210663900</v>
      </c>
      <c r="G54" s="52">
        <v>1998</v>
      </c>
    </row>
    <row r="55" spans="1:7" ht="15.75" thickBot="1" x14ac:dyDescent="0.3">
      <c r="A55" s="62" t="s">
        <v>51</v>
      </c>
      <c r="B55" s="63"/>
      <c r="C55" s="63"/>
      <c r="D55" s="63"/>
      <c r="E55" s="64"/>
      <c r="F55" s="33">
        <f>F40+F41+F44+F47+F50+F51+F54</f>
        <v>3324870000</v>
      </c>
      <c r="G55" s="32"/>
    </row>
    <row r="56" spans="1:7" ht="15.75" thickBot="1" x14ac:dyDescent="0.3">
      <c r="A56" s="28" t="s">
        <v>52</v>
      </c>
      <c r="B56" s="29"/>
      <c r="C56" s="29"/>
      <c r="D56" s="29"/>
      <c r="E56" s="30"/>
      <c r="F56" s="33">
        <f>F42+F43+F45+F46+F48+F49+F52+F53</f>
        <v>558698800</v>
      </c>
      <c r="G56" s="32"/>
    </row>
    <row r="57" spans="1:7" ht="15.75" thickBot="1" x14ac:dyDescent="0.3">
      <c r="A57" s="28" t="s">
        <v>53</v>
      </c>
      <c r="B57" s="29"/>
      <c r="C57" s="29"/>
      <c r="D57" s="29"/>
      <c r="E57" s="30"/>
      <c r="F57" s="33">
        <f>F55+F56*4.93</f>
        <v>6079255084</v>
      </c>
      <c r="G57" s="32"/>
    </row>
    <row r="58" spans="1:7" ht="15.75" thickBot="1" x14ac:dyDescent="0.3">
      <c r="A58" s="28" t="s">
        <v>54</v>
      </c>
      <c r="B58" s="29"/>
      <c r="C58" s="29"/>
      <c r="D58" s="29"/>
      <c r="E58" s="29"/>
      <c r="F58" s="30"/>
      <c r="G58" s="31">
        <f>SUM(G40:G54)</f>
        <v>47707</v>
      </c>
    </row>
    <row r="60" spans="1:7" ht="15.75" thickBot="1" x14ac:dyDescent="0.3"/>
    <row r="61" spans="1:7" ht="19.5" thickBot="1" x14ac:dyDescent="0.35">
      <c r="A61" s="2">
        <v>2023</v>
      </c>
      <c r="B61" s="3"/>
      <c r="C61" s="3"/>
      <c r="D61" s="3"/>
      <c r="E61" s="3"/>
      <c r="F61" s="3"/>
      <c r="G61" s="4"/>
    </row>
    <row r="62" spans="1:7" ht="15.75" thickBot="1" x14ac:dyDescent="0.3">
      <c r="A62" s="5" t="s">
        <v>1</v>
      </c>
      <c r="B62" s="6" t="s">
        <v>2</v>
      </c>
      <c r="C62" s="6" t="s">
        <v>3</v>
      </c>
      <c r="D62" s="6" t="s">
        <v>4</v>
      </c>
      <c r="E62" s="6" t="s">
        <v>5</v>
      </c>
      <c r="F62" s="65" t="s">
        <v>6</v>
      </c>
      <c r="G62" s="66" t="s">
        <v>7</v>
      </c>
    </row>
    <row r="63" spans="1:7" x14ac:dyDescent="0.25">
      <c r="A63" s="53" t="s">
        <v>55</v>
      </c>
      <c r="B63" s="36" t="s">
        <v>56</v>
      </c>
      <c r="C63" s="37" t="s">
        <v>9</v>
      </c>
      <c r="D63" s="38">
        <v>7.6999999999999999E-2</v>
      </c>
      <c r="E63" s="37">
        <v>1</v>
      </c>
      <c r="F63" s="67">
        <v>164439000</v>
      </c>
      <c r="G63" s="40">
        <v>1073</v>
      </c>
    </row>
    <row r="64" spans="1:7" x14ac:dyDescent="0.25">
      <c r="A64" s="54" t="s">
        <v>57</v>
      </c>
      <c r="B64" s="42"/>
      <c r="C64" s="43" t="s">
        <v>9</v>
      </c>
      <c r="D64" s="44">
        <v>6.7000000000000004E-2</v>
      </c>
      <c r="E64" s="43">
        <v>1</v>
      </c>
      <c r="F64" s="67">
        <v>371946000</v>
      </c>
      <c r="G64" s="46">
        <v>3379</v>
      </c>
    </row>
    <row r="65" spans="1:7" x14ac:dyDescent="0.25">
      <c r="A65" s="54" t="s">
        <v>58</v>
      </c>
      <c r="B65" s="42"/>
      <c r="C65" s="43" t="s">
        <v>12</v>
      </c>
      <c r="D65" s="44">
        <v>3.6999999999999998E-2</v>
      </c>
      <c r="E65" s="43">
        <v>1</v>
      </c>
      <c r="F65" s="67">
        <v>198529500</v>
      </c>
      <c r="G65" s="46">
        <v>4659</v>
      </c>
    </row>
    <row r="66" spans="1:7" x14ac:dyDescent="0.25">
      <c r="A66" s="54" t="s">
        <v>59</v>
      </c>
      <c r="B66" s="42"/>
      <c r="C66" s="43" t="s">
        <v>9</v>
      </c>
      <c r="D66" s="44">
        <v>7.3499999999999996E-2</v>
      </c>
      <c r="E66" s="43">
        <v>3</v>
      </c>
      <c r="F66" s="67">
        <v>179364400</v>
      </c>
      <c r="G66" s="46">
        <v>1905</v>
      </c>
    </row>
    <row r="67" spans="1:7" ht="15.75" thickBot="1" x14ac:dyDescent="0.3">
      <c r="A67" s="55" t="s">
        <v>60</v>
      </c>
      <c r="B67" s="48"/>
      <c r="C67" s="49" t="s">
        <v>12</v>
      </c>
      <c r="D67" s="50">
        <v>5.8000000000000003E-2</v>
      </c>
      <c r="E67" s="49">
        <v>5</v>
      </c>
      <c r="F67" s="68">
        <v>274733900</v>
      </c>
      <c r="G67" s="52">
        <v>6895</v>
      </c>
    </row>
    <row r="68" spans="1:7" x14ac:dyDescent="0.25">
      <c r="A68" s="53" t="s">
        <v>61</v>
      </c>
      <c r="B68" s="69">
        <v>45108</v>
      </c>
      <c r="C68" s="37" t="s">
        <v>9</v>
      </c>
      <c r="D68" s="38">
        <v>6.3E-2</v>
      </c>
      <c r="E68" s="37">
        <v>1</v>
      </c>
      <c r="F68" s="67">
        <v>106724600</v>
      </c>
      <c r="G68" s="40">
        <v>1293</v>
      </c>
    </row>
    <row r="69" spans="1:7" x14ac:dyDescent="0.25">
      <c r="A69" s="54" t="s">
        <v>62</v>
      </c>
      <c r="B69" s="70"/>
      <c r="C69" s="43" t="s">
        <v>9</v>
      </c>
      <c r="D69" s="44">
        <v>7.2999999999999995E-2</v>
      </c>
      <c r="E69" s="43">
        <v>1</v>
      </c>
      <c r="F69" s="67">
        <v>229763200</v>
      </c>
      <c r="G69" s="46">
        <v>2775</v>
      </c>
    </row>
    <row r="70" spans="1:7" x14ac:dyDescent="0.25">
      <c r="A70" s="54" t="s">
        <v>63</v>
      </c>
      <c r="B70" s="70"/>
      <c r="C70" s="43" t="s">
        <v>12</v>
      </c>
      <c r="D70" s="44">
        <v>3.85E-2</v>
      </c>
      <c r="E70" s="43">
        <v>1</v>
      </c>
      <c r="F70" s="67">
        <v>118552900</v>
      </c>
      <c r="G70" s="46">
        <v>3705</v>
      </c>
    </row>
    <row r="71" spans="1:7" x14ac:dyDescent="0.25">
      <c r="A71" s="54" t="s">
        <v>64</v>
      </c>
      <c r="B71" s="70"/>
      <c r="C71" s="43" t="s">
        <v>9</v>
      </c>
      <c r="D71" s="44">
        <v>7.1999999999999995E-2</v>
      </c>
      <c r="E71" s="43">
        <v>3</v>
      </c>
      <c r="F71" s="67">
        <v>421765200</v>
      </c>
      <c r="G71" s="46">
        <v>4884</v>
      </c>
    </row>
    <row r="72" spans="1:7" ht="15.75" thickBot="1" x14ac:dyDescent="0.3">
      <c r="A72" s="55" t="s">
        <v>65</v>
      </c>
      <c r="B72" s="71"/>
      <c r="C72" s="49" t="s">
        <v>12</v>
      </c>
      <c r="D72" s="50">
        <v>5.45E-2</v>
      </c>
      <c r="E72" s="49">
        <v>5</v>
      </c>
      <c r="F72" s="68">
        <v>210583800</v>
      </c>
      <c r="G72" s="52">
        <v>6484</v>
      </c>
    </row>
    <row r="73" spans="1:7" x14ac:dyDescent="0.25">
      <c r="A73" s="7" t="s">
        <v>66</v>
      </c>
      <c r="B73" s="69">
        <v>45200</v>
      </c>
      <c r="C73" s="37" t="s">
        <v>12</v>
      </c>
      <c r="D73" s="38">
        <v>3.9E-2</v>
      </c>
      <c r="E73" s="37">
        <v>1</v>
      </c>
      <c r="F73" s="72">
        <v>97433100</v>
      </c>
      <c r="G73" s="40">
        <v>3106</v>
      </c>
    </row>
    <row r="74" spans="1:7" x14ac:dyDescent="0.25">
      <c r="A74" s="13" t="s">
        <v>67</v>
      </c>
      <c r="B74" s="70"/>
      <c r="C74" s="43" t="s">
        <v>9</v>
      </c>
      <c r="D74" s="44">
        <v>6.25E-2</v>
      </c>
      <c r="E74" s="43">
        <v>1</v>
      </c>
      <c r="F74" s="67">
        <v>187320800</v>
      </c>
      <c r="G74" s="46">
        <v>1827</v>
      </c>
    </row>
    <row r="75" spans="1:7" x14ac:dyDescent="0.25">
      <c r="A75" s="13" t="s">
        <v>68</v>
      </c>
      <c r="B75" s="70"/>
      <c r="C75" s="43" t="s">
        <v>9</v>
      </c>
      <c r="D75" s="44">
        <v>7.2499999999999995E-2</v>
      </c>
      <c r="E75" s="43">
        <v>1</v>
      </c>
      <c r="F75" s="67">
        <v>114127300</v>
      </c>
      <c r="G75" s="46">
        <v>1319</v>
      </c>
    </row>
    <row r="76" spans="1:7" x14ac:dyDescent="0.25">
      <c r="A76" s="13" t="s">
        <v>69</v>
      </c>
      <c r="B76" s="70"/>
      <c r="C76" s="43" t="s">
        <v>9</v>
      </c>
      <c r="D76" s="44">
        <v>7.0999999999999994E-2</v>
      </c>
      <c r="E76" s="43">
        <v>3</v>
      </c>
      <c r="F76" s="67">
        <v>233358100</v>
      </c>
      <c r="G76" s="46">
        <v>3268</v>
      </c>
    </row>
    <row r="77" spans="1:7" ht="15.75" thickBot="1" x14ac:dyDescent="0.3">
      <c r="A77" s="19" t="s">
        <v>70</v>
      </c>
      <c r="B77" s="71"/>
      <c r="C77" s="49" t="s">
        <v>12</v>
      </c>
      <c r="D77" s="50">
        <v>5.2999999999999999E-2</v>
      </c>
      <c r="E77" s="49">
        <v>5</v>
      </c>
      <c r="F77" s="68">
        <v>93820400</v>
      </c>
      <c r="G77" s="52">
        <v>3821</v>
      </c>
    </row>
    <row r="78" spans="1:7" x14ac:dyDescent="0.25">
      <c r="A78" s="7" t="s">
        <v>71</v>
      </c>
      <c r="B78" s="69">
        <v>45261</v>
      </c>
      <c r="C78" s="37" t="s">
        <v>12</v>
      </c>
      <c r="D78" s="38">
        <v>5.5E-2</v>
      </c>
      <c r="E78" s="37">
        <v>5</v>
      </c>
      <c r="F78" s="72">
        <v>174355200</v>
      </c>
      <c r="G78" s="40">
        <v>3821</v>
      </c>
    </row>
    <row r="79" spans="1:7" x14ac:dyDescent="0.25">
      <c r="A79" s="13" t="s">
        <v>72</v>
      </c>
      <c r="B79" s="70"/>
      <c r="C79" s="43" t="s">
        <v>9</v>
      </c>
      <c r="D79" s="44">
        <v>7.2499999999999995E-2</v>
      </c>
      <c r="E79" s="43">
        <v>3</v>
      </c>
      <c r="F79" s="67">
        <v>563108800</v>
      </c>
      <c r="G79" s="46">
        <v>3268</v>
      </c>
    </row>
    <row r="80" spans="1:7" x14ac:dyDescent="0.25">
      <c r="A80" s="13" t="s">
        <v>73</v>
      </c>
      <c r="B80" s="70"/>
      <c r="C80" s="43" t="s">
        <v>12</v>
      </c>
      <c r="D80" s="44">
        <v>0.04</v>
      </c>
      <c r="E80" s="43">
        <v>1</v>
      </c>
      <c r="F80" s="67">
        <v>135566000</v>
      </c>
      <c r="G80" s="46">
        <v>3106</v>
      </c>
    </row>
    <row r="81" spans="1:7" x14ac:dyDescent="0.25">
      <c r="A81" s="13" t="s">
        <v>74</v>
      </c>
      <c r="B81" s="70"/>
      <c r="C81" s="43" t="s">
        <v>9</v>
      </c>
      <c r="D81" s="44">
        <v>6.0999999999999999E-2</v>
      </c>
      <c r="E81" s="43">
        <v>1</v>
      </c>
      <c r="F81" s="67">
        <v>232931800</v>
      </c>
      <c r="G81" s="46">
        <v>1827</v>
      </c>
    </row>
    <row r="82" spans="1:7" ht="15.75" thickBot="1" x14ac:dyDescent="0.3">
      <c r="A82" s="19" t="s">
        <v>75</v>
      </c>
      <c r="B82" s="71"/>
      <c r="C82" s="49" t="s">
        <v>9</v>
      </c>
      <c r="D82" s="50">
        <v>7.0999999999999994E-2</v>
      </c>
      <c r="E82" s="49">
        <v>1</v>
      </c>
      <c r="F82" s="68">
        <v>137402900</v>
      </c>
      <c r="G82" s="52">
        <v>1319</v>
      </c>
    </row>
    <row r="83" spans="1:7" ht="15.75" thickBot="1" x14ac:dyDescent="0.3">
      <c r="A83" s="62" t="s">
        <v>76</v>
      </c>
      <c r="B83" s="63"/>
      <c r="C83" s="63"/>
      <c r="D83" s="63"/>
      <c r="E83" s="64"/>
      <c r="F83" s="31">
        <f>F63+F64+F66+F68+F69+F71+F74+F75+F76+F79+F81+F82</f>
        <v>2942252100</v>
      </c>
      <c r="G83" s="32"/>
    </row>
    <row r="84" spans="1:7" ht="15.75" thickBot="1" x14ac:dyDescent="0.3">
      <c r="A84" s="28" t="s">
        <v>77</v>
      </c>
      <c r="B84" s="29"/>
      <c r="C84" s="29"/>
      <c r="D84" s="29"/>
      <c r="E84" s="30"/>
      <c r="F84" s="33">
        <f>F65+F67+F70+F72+F73+F77+F78+F80</f>
        <v>1303574800</v>
      </c>
      <c r="G84" s="32"/>
    </row>
    <row r="85" spans="1:7" ht="15.75" thickBot="1" x14ac:dyDescent="0.3">
      <c r="A85" s="28" t="s">
        <v>78</v>
      </c>
      <c r="B85" s="29"/>
      <c r="C85" s="29"/>
      <c r="D85" s="29"/>
      <c r="E85" s="30"/>
      <c r="F85" s="33">
        <f>F83+F84*4.94</f>
        <v>9381911612</v>
      </c>
      <c r="G85" s="32"/>
    </row>
    <row r="86" spans="1:7" ht="15.75" thickBot="1" x14ac:dyDescent="0.3">
      <c r="A86" s="28" t="s">
        <v>79</v>
      </c>
      <c r="B86" s="29"/>
      <c r="C86" s="29"/>
      <c r="D86" s="29"/>
      <c r="E86" s="29"/>
      <c r="F86" s="30"/>
      <c r="G86" s="31">
        <f>SUM(G63:G82)</f>
        <v>63734</v>
      </c>
    </row>
    <row r="88" spans="1:7" ht="15.75" thickBot="1" x14ac:dyDescent="0.3"/>
    <row r="89" spans="1:7" ht="19.5" thickBot="1" x14ac:dyDescent="0.35">
      <c r="A89" s="2">
        <v>2024</v>
      </c>
      <c r="B89" s="3"/>
      <c r="C89" s="3"/>
      <c r="D89" s="3"/>
      <c r="E89" s="3"/>
      <c r="F89" s="3"/>
      <c r="G89" s="4"/>
    </row>
    <row r="90" spans="1:7" ht="15.75" thickBot="1" x14ac:dyDescent="0.3">
      <c r="A90" s="5" t="s">
        <v>1</v>
      </c>
      <c r="B90" s="6" t="s">
        <v>2</v>
      </c>
      <c r="C90" s="6" t="s">
        <v>3</v>
      </c>
      <c r="D90" s="6" t="s">
        <v>4</v>
      </c>
      <c r="E90" s="6" t="s">
        <v>5</v>
      </c>
      <c r="F90" s="65" t="s">
        <v>6</v>
      </c>
      <c r="G90" s="6" t="s">
        <v>7</v>
      </c>
    </row>
    <row r="91" spans="1:7" x14ac:dyDescent="0.25">
      <c r="A91" s="53" t="s">
        <v>80</v>
      </c>
      <c r="B91" s="36" t="s">
        <v>81</v>
      </c>
      <c r="C91" s="37" t="s">
        <v>9</v>
      </c>
      <c r="D91" s="38">
        <v>7.0000000000000007E-2</v>
      </c>
      <c r="E91" s="37">
        <v>1</v>
      </c>
      <c r="F91" s="67">
        <v>135336000</v>
      </c>
      <c r="G91" s="40">
        <v>1405</v>
      </c>
    </row>
    <row r="92" spans="1:7" x14ac:dyDescent="0.25">
      <c r="A92" s="54" t="s">
        <v>82</v>
      </c>
      <c r="B92" s="42"/>
      <c r="C92" s="43" t="s">
        <v>9</v>
      </c>
      <c r="D92" s="44">
        <v>0.06</v>
      </c>
      <c r="E92" s="43">
        <v>1</v>
      </c>
      <c r="F92" s="67">
        <v>358263200</v>
      </c>
      <c r="G92" s="46">
        <v>3223</v>
      </c>
    </row>
    <row r="93" spans="1:7" x14ac:dyDescent="0.25">
      <c r="A93" s="54" t="s">
        <v>83</v>
      </c>
      <c r="B93" s="42"/>
      <c r="C93" s="43" t="s">
        <v>12</v>
      </c>
      <c r="D93" s="44">
        <v>0.04</v>
      </c>
      <c r="E93" s="43">
        <v>1</v>
      </c>
      <c r="F93" s="67">
        <v>118006200</v>
      </c>
      <c r="G93" s="46">
        <v>3755</v>
      </c>
    </row>
    <row r="94" spans="1:7" x14ac:dyDescent="0.25">
      <c r="A94" s="54" t="s">
        <v>84</v>
      </c>
      <c r="B94" s="42"/>
      <c r="C94" s="43" t="s">
        <v>9</v>
      </c>
      <c r="D94" s="44">
        <v>6.7500000000000004E-2</v>
      </c>
      <c r="E94" s="43">
        <v>3</v>
      </c>
      <c r="F94" s="67">
        <v>350312200</v>
      </c>
      <c r="G94" s="46">
        <v>2749</v>
      </c>
    </row>
    <row r="95" spans="1:7" ht="15.75" thickBot="1" x14ac:dyDescent="0.3">
      <c r="A95" s="55" t="s">
        <v>85</v>
      </c>
      <c r="B95" s="48"/>
      <c r="C95" s="49" t="s">
        <v>12</v>
      </c>
      <c r="D95" s="50">
        <v>0.05</v>
      </c>
      <c r="E95" s="49">
        <v>5</v>
      </c>
      <c r="F95" s="68">
        <v>72532100</v>
      </c>
      <c r="G95" s="52">
        <v>2716</v>
      </c>
    </row>
    <row r="96" spans="1:7" x14ac:dyDescent="0.25">
      <c r="A96" s="53" t="s">
        <v>86</v>
      </c>
      <c r="B96" s="36">
        <v>45383</v>
      </c>
      <c r="C96" s="37" t="s">
        <v>9</v>
      </c>
      <c r="D96" s="38">
        <v>7.0000000000000007E-2</v>
      </c>
      <c r="E96" s="37">
        <v>1</v>
      </c>
      <c r="F96" s="67">
        <v>266127100</v>
      </c>
      <c r="G96" s="40">
        <v>1626</v>
      </c>
    </row>
    <row r="97" spans="1:7" x14ac:dyDescent="0.25">
      <c r="A97" s="54" t="s">
        <v>87</v>
      </c>
      <c r="B97" s="42"/>
      <c r="C97" s="43" t="s">
        <v>9</v>
      </c>
      <c r="D97" s="44">
        <v>0.06</v>
      </c>
      <c r="E97" s="43">
        <v>1</v>
      </c>
      <c r="F97" s="67">
        <v>634485600</v>
      </c>
      <c r="G97" s="46">
        <v>4482</v>
      </c>
    </row>
    <row r="98" spans="1:7" x14ac:dyDescent="0.25">
      <c r="A98" s="54" t="s">
        <v>88</v>
      </c>
      <c r="B98" s="42"/>
      <c r="C98" s="43" t="s">
        <v>12</v>
      </c>
      <c r="D98" s="44">
        <v>0.04</v>
      </c>
      <c r="E98" s="43">
        <v>1</v>
      </c>
      <c r="F98" s="67">
        <v>254791600</v>
      </c>
      <c r="G98" s="46">
        <v>5814</v>
      </c>
    </row>
    <row r="99" spans="1:7" x14ac:dyDescent="0.25">
      <c r="A99" s="54" t="s">
        <v>89</v>
      </c>
      <c r="B99" s="42"/>
      <c r="C99" s="43" t="s">
        <v>9</v>
      </c>
      <c r="D99" s="44">
        <v>6.8500000000000005E-2</v>
      </c>
      <c r="E99" s="43">
        <v>3</v>
      </c>
      <c r="F99" s="67">
        <v>378353700</v>
      </c>
      <c r="G99" s="46">
        <v>3586</v>
      </c>
    </row>
    <row r="100" spans="1:7" ht="15.75" thickBot="1" x14ac:dyDescent="0.3">
      <c r="A100" s="55" t="s">
        <v>90</v>
      </c>
      <c r="B100" s="48"/>
      <c r="C100" s="49" t="s">
        <v>12</v>
      </c>
      <c r="D100" s="50">
        <v>0.05</v>
      </c>
      <c r="E100" s="49">
        <v>5</v>
      </c>
      <c r="F100" s="68">
        <v>128839300</v>
      </c>
      <c r="G100" s="52">
        <v>3641</v>
      </c>
    </row>
    <row r="101" spans="1:7" x14ac:dyDescent="0.25">
      <c r="A101" s="53" t="s">
        <v>91</v>
      </c>
      <c r="B101" s="36">
        <v>45474</v>
      </c>
      <c r="C101" s="37" t="s">
        <v>12</v>
      </c>
      <c r="D101" s="38">
        <v>0.05</v>
      </c>
      <c r="E101" s="37">
        <v>5</v>
      </c>
      <c r="F101" s="72">
        <v>116769400</v>
      </c>
      <c r="G101" s="40">
        <v>3022</v>
      </c>
    </row>
    <row r="102" spans="1:7" x14ac:dyDescent="0.25">
      <c r="A102" s="54" t="s">
        <v>92</v>
      </c>
      <c r="B102" s="42"/>
      <c r="C102" s="43" t="s">
        <v>9</v>
      </c>
      <c r="D102" s="44">
        <v>6.8500000000000005E-2</v>
      </c>
      <c r="E102" s="43">
        <v>3</v>
      </c>
      <c r="F102" s="67">
        <v>313143500</v>
      </c>
      <c r="G102" s="46">
        <v>3412</v>
      </c>
    </row>
    <row r="103" spans="1:7" x14ac:dyDescent="0.25">
      <c r="A103" s="54" t="s">
        <v>93</v>
      </c>
      <c r="B103" s="42"/>
      <c r="C103" s="43" t="s">
        <v>12</v>
      </c>
      <c r="D103" s="44">
        <v>0.04</v>
      </c>
      <c r="E103" s="43">
        <v>1</v>
      </c>
      <c r="F103" s="67">
        <v>129178000</v>
      </c>
      <c r="G103" s="46">
        <v>3531</v>
      </c>
    </row>
    <row r="104" spans="1:7" x14ac:dyDescent="0.25">
      <c r="A104" s="54" t="s">
        <v>94</v>
      </c>
      <c r="B104" s="42"/>
      <c r="C104" s="43" t="s">
        <v>9</v>
      </c>
      <c r="D104" s="44">
        <v>0.06</v>
      </c>
      <c r="E104" s="43">
        <v>1</v>
      </c>
      <c r="F104" s="67">
        <v>355797600</v>
      </c>
      <c r="G104" s="46">
        <v>3274</v>
      </c>
    </row>
    <row r="105" spans="1:7" ht="15.75" thickBot="1" x14ac:dyDescent="0.3">
      <c r="A105" s="55" t="s">
        <v>95</v>
      </c>
      <c r="B105" s="48"/>
      <c r="C105" s="49" t="s">
        <v>9</v>
      </c>
      <c r="D105" s="50">
        <v>7.0000000000000007E-2</v>
      </c>
      <c r="E105" s="49">
        <v>1</v>
      </c>
      <c r="F105" s="68">
        <v>273749000</v>
      </c>
      <c r="G105" s="52">
        <v>1388</v>
      </c>
    </row>
    <row r="106" spans="1:7" x14ac:dyDescent="0.25">
      <c r="A106" s="53" t="s">
        <v>96</v>
      </c>
      <c r="B106" s="36">
        <v>45505</v>
      </c>
      <c r="C106" s="37" t="s">
        <v>9</v>
      </c>
      <c r="D106" s="38">
        <v>6.8000000000000005E-2</v>
      </c>
      <c r="E106" s="37">
        <v>1</v>
      </c>
      <c r="F106" s="72">
        <v>202032600</v>
      </c>
      <c r="G106" s="40">
        <v>1608</v>
      </c>
    </row>
    <row r="107" spans="1:7" x14ac:dyDescent="0.25">
      <c r="A107" s="54" t="s">
        <v>97</v>
      </c>
      <c r="B107" s="42"/>
      <c r="C107" s="43" t="s">
        <v>9</v>
      </c>
      <c r="D107" s="44">
        <v>5.8000000000000003E-2</v>
      </c>
      <c r="E107" s="43">
        <v>1</v>
      </c>
      <c r="F107" s="67">
        <v>514498000</v>
      </c>
      <c r="G107" s="46">
        <v>4615</v>
      </c>
    </row>
    <row r="108" spans="1:7" x14ac:dyDescent="0.25">
      <c r="A108" s="54" t="s">
        <v>98</v>
      </c>
      <c r="B108" s="42"/>
      <c r="C108" s="43" t="s">
        <v>12</v>
      </c>
      <c r="D108" s="44">
        <v>0.04</v>
      </c>
      <c r="E108" s="43">
        <v>1</v>
      </c>
      <c r="F108" s="67">
        <v>205396400</v>
      </c>
      <c r="G108" s="46">
        <v>5297</v>
      </c>
    </row>
    <row r="109" spans="1:7" x14ac:dyDescent="0.25">
      <c r="A109" s="54" t="s">
        <v>99</v>
      </c>
      <c r="B109" s="42"/>
      <c r="C109" s="43" t="s">
        <v>9</v>
      </c>
      <c r="D109" s="44">
        <v>7.0000000000000007E-2</v>
      </c>
      <c r="E109" s="43">
        <v>5</v>
      </c>
      <c r="F109" s="67">
        <v>970211700</v>
      </c>
      <c r="G109" s="46">
        <v>5122</v>
      </c>
    </row>
    <row r="110" spans="1:7" ht="15.75" thickBot="1" x14ac:dyDescent="0.3">
      <c r="A110" s="55" t="s">
        <v>100</v>
      </c>
      <c r="B110" s="48"/>
      <c r="C110" s="49" t="s">
        <v>12</v>
      </c>
      <c r="D110" s="50">
        <v>0.05</v>
      </c>
      <c r="E110" s="49">
        <v>5</v>
      </c>
      <c r="F110" s="68">
        <v>105703100</v>
      </c>
      <c r="G110" s="52">
        <v>3652</v>
      </c>
    </row>
    <row r="111" spans="1:7" x14ac:dyDescent="0.25">
      <c r="A111" s="7" t="s">
        <v>101</v>
      </c>
      <c r="B111" s="36">
        <v>45566</v>
      </c>
      <c r="C111" s="37" t="s">
        <v>12</v>
      </c>
      <c r="D111" s="38">
        <v>0.05</v>
      </c>
      <c r="E111" s="37">
        <v>5</v>
      </c>
      <c r="F111" s="72">
        <v>170669400</v>
      </c>
      <c r="G111" s="40">
        <v>5417</v>
      </c>
    </row>
    <row r="112" spans="1:7" x14ac:dyDescent="0.25">
      <c r="A112" s="13" t="s">
        <v>102</v>
      </c>
      <c r="B112" s="42"/>
      <c r="C112" s="43" t="s">
        <v>9</v>
      </c>
      <c r="D112" s="44">
        <v>7.0000000000000007E-2</v>
      </c>
      <c r="E112" s="43">
        <v>5</v>
      </c>
      <c r="F112" s="67">
        <v>603836500</v>
      </c>
      <c r="G112" s="46">
        <v>6610</v>
      </c>
    </row>
    <row r="113" spans="1:7" x14ac:dyDescent="0.25">
      <c r="A113" s="13" t="s">
        <v>103</v>
      </c>
      <c r="B113" s="42"/>
      <c r="C113" s="43" t="s">
        <v>12</v>
      </c>
      <c r="D113" s="44">
        <v>3.95E-2</v>
      </c>
      <c r="E113" s="43">
        <v>1</v>
      </c>
      <c r="F113" s="67">
        <v>216623300</v>
      </c>
      <c r="G113" s="46">
        <v>6118</v>
      </c>
    </row>
    <row r="114" spans="1:7" x14ac:dyDescent="0.25">
      <c r="A114" s="13" t="s">
        <v>104</v>
      </c>
      <c r="B114" s="42"/>
      <c r="C114" s="43" t="s">
        <v>9</v>
      </c>
      <c r="D114" s="44">
        <v>5.8500000000000003E-2</v>
      </c>
      <c r="E114" s="43">
        <v>1</v>
      </c>
      <c r="F114" s="67">
        <v>679373100</v>
      </c>
      <c r="G114" s="46">
        <v>6100</v>
      </c>
    </row>
    <row r="115" spans="1:7" ht="15.75" thickBot="1" x14ac:dyDescent="0.3">
      <c r="A115" s="13" t="s">
        <v>105</v>
      </c>
      <c r="B115" s="42"/>
      <c r="C115" s="43" t="s">
        <v>9</v>
      </c>
      <c r="D115" s="44">
        <v>6.8500000000000005E-2</v>
      </c>
      <c r="E115" s="43">
        <v>1</v>
      </c>
      <c r="F115" s="67">
        <v>257430300</v>
      </c>
      <c r="G115" s="46">
        <v>2151</v>
      </c>
    </row>
    <row r="116" spans="1:7" x14ac:dyDescent="0.25">
      <c r="A116" s="56" t="s">
        <v>106</v>
      </c>
      <c r="B116" s="69">
        <v>45627</v>
      </c>
      <c r="C116" s="73" t="s">
        <v>9</v>
      </c>
      <c r="D116" s="38">
        <v>6.4500000000000002E-2</v>
      </c>
      <c r="E116" s="37">
        <v>1</v>
      </c>
      <c r="F116" s="72">
        <v>715617100</v>
      </c>
      <c r="G116" s="40">
        <v>7744</v>
      </c>
    </row>
    <row r="117" spans="1:7" x14ac:dyDescent="0.25">
      <c r="A117" s="58" t="s">
        <v>107</v>
      </c>
      <c r="B117" s="70"/>
      <c r="C117" s="74" t="s">
        <v>9</v>
      </c>
      <c r="D117" s="44">
        <v>7.4499999999999997E-2</v>
      </c>
      <c r="E117" s="43">
        <v>1</v>
      </c>
      <c r="F117" s="67">
        <v>222244200</v>
      </c>
      <c r="G117" s="46">
        <v>2360</v>
      </c>
    </row>
    <row r="118" spans="1:7" x14ac:dyDescent="0.25">
      <c r="A118" s="58" t="s">
        <v>108</v>
      </c>
      <c r="B118" s="70"/>
      <c r="C118" s="74" t="s">
        <v>12</v>
      </c>
      <c r="D118" s="44">
        <v>3.7499999999999999E-2</v>
      </c>
      <c r="E118" s="43">
        <v>2</v>
      </c>
      <c r="F118" s="67">
        <v>84414000</v>
      </c>
      <c r="G118" s="46">
        <v>3031</v>
      </c>
    </row>
    <row r="119" spans="1:7" x14ac:dyDescent="0.25">
      <c r="A119" s="58" t="s">
        <v>109</v>
      </c>
      <c r="B119" s="70"/>
      <c r="C119" s="74" t="s">
        <v>9</v>
      </c>
      <c r="D119" s="44">
        <v>7.9000000000000001E-2</v>
      </c>
      <c r="E119" s="43">
        <v>3</v>
      </c>
      <c r="F119" s="67">
        <v>160268600</v>
      </c>
      <c r="G119" s="46">
        <v>1549</v>
      </c>
    </row>
    <row r="120" spans="1:7" x14ac:dyDescent="0.25">
      <c r="A120" s="58" t="s">
        <v>110</v>
      </c>
      <c r="B120" s="70"/>
      <c r="C120" s="74" t="s">
        <v>9</v>
      </c>
      <c r="D120" s="44">
        <v>7.5999999999999998E-2</v>
      </c>
      <c r="E120" s="43">
        <v>5</v>
      </c>
      <c r="F120" s="67">
        <v>382242200</v>
      </c>
      <c r="G120" s="46">
        <v>4246</v>
      </c>
    </row>
    <row r="121" spans="1:7" ht="15.75" thickBot="1" x14ac:dyDescent="0.3">
      <c r="A121" s="60" t="s">
        <v>111</v>
      </c>
      <c r="B121" s="71"/>
      <c r="C121" s="75" t="s">
        <v>12</v>
      </c>
      <c r="D121" s="50">
        <v>5.7500000000000002E-2</v>
      </c>
      <c r="E121" s="49">
        <v>7</v>
      </c>
      <c r="F121" s="67">
        <v>140940800</v>
      </c>
      <c r="G121" s="52">
        <v>4591</v>
      </c>
    </row>
    <row r="122" spans="1:7" ht="15.75" thickBot="1" x14ac:dyDescent="0.3">
      <c r="A122" s="62" t="s">
        <v>112</v>
      </c>
      <c r="B122" s="63"/>
      <c r="C122" s="63"/>
      <c r="D122" s="63"/>
      <c r="E122" s="64"/>
      <c r="F122" s="31">
        <f>F91+F92+F94+F96+F97+F99+F102+F104+F105+F106+F107+F109+F112+F114+F115+F116+F117+F119+F120</f>
        <v>7773322200</v>
      </c>
      <c r="G122" s="32"/>
    </row>
    <row r="123" spans="1:7" ht="15.75" thickBot="1" x14ac:dyDescent="0.3">
      <c r="A123" s="28" t="s">
        <v>113</v>
      </c>
      <c r="B123" s="29"/>
      <c r="C123" s="29"/>
      <c r="D123" s="29"/>
      <c r="E123" s="30"/>
      <c r="F123" s="33">
        <f>F93+F95+F98+F100+F101+F103+F108+F110+F111+F113+F118+F121</f>
        <v>1743863600</v>
      </c>
      <c r="G123" s="32"/>
    </row>
    <row r="124" spans="1:7" ht="15.75" thickBot="1" x14ac:dyDescent="0.3">
      <c r="A124" s="28" t="s">
        <v>114</v>
      </c>
      <c r="B124" s="29"/>
      <c r="C124" s="29"/>
      <c r="D124" s="29"/>
      <c r="E124" s="30"/>
      <c r="F124" s="33">
        <f>F122+F123*5</f>
        <v>16492640200</v>
      </c>
      <c r="G124" s="32"/>
    </row>
    <row r="125" spans="1:7" ht="15.75" thickBot="1" x14ac:dyDescent="0.3">
      <c r="A125" s="28" t="s">
        <v>115</v>
      </c>
      <c r="B125" s="29"/>
      <c r="C125" s="29"/>
      <c r="D125" s="29"/>
      <c r="E125" s="29"/>
      <c r="F125" s="30"/>
      <c r="G125" s="31">
        <f>SUM(G91:G121)</f>
        <v>117835</v>
      </c>
    </row>
    <row r="127" spans="1:7" ht="15.75" thickBot="1" x14ac:dyDescent="0.3"/>
    <row r="128" spans="1:7" ht="19.5" thickBot="1" x14ac:dyDescent="0.35">
      <c r="A128" s="2">
        <v>2025</v>
      </c>
      <c r="B128" s="3"/>
      <c r="C128" s="3"/>
      <c r="D128" s="3"/>
      <c r="E128" s="3"/>
      <c r="F128" s="3"/>
      <c r="G128" s="4"/>
    </row>
    <row r="129" spans="1:7" ht="15.75" thickBot="1" x14ac:dyDescent="0.3">
      <c r="A129" s="5" t="s">
        <v>1</v>
      </c>
      <c r="B129" s="6" t="s">
        <v>2</v>
      </c>
      <c r="C129" s="6" t="s">
        <v>3</v>
      </c>
      <c r="D129" s="6" t="s">
        <v>4</v>
      </c>
      <c r="E129" s="6" t="s">
        <v>5</v>
      </c>
      <c r="F129" s="65" t="s">
        <v>6</v>
      </c>
      <c r="G129" s="6" t="s">
        <v>7</v>
      </c>
    </row>
    <row r="130" spans="1:7" x14ac:dyDescent="0.25">
      <c r="A130" s="7" t="s">
        <v>116</v>
      </c>
      <c r="B130" s="69">
        <v>45689</v>
      </c>
      <c r="C130" s="73" t="s">
        <v>9</v>
      </c>
      <c r="D130" s="38">
        <v>6.9500000000000006E-2</v>
      </c>
      <c r="E130" s="37">
        <v>1</v>
      </c>
      <c r="F130" s="72">
        <v>1162008800</v>
      </c>
      <c r="G130" s="40">
        <v>15411</v>
      </c>
    </row>
    <row r="131" spans="1:7" x14ac:dyDescent="0.25">
      <c r="A131" s="13" t="s">
        <v>117</v>
      </c>
      <c r="B131" s="70"/>
      <c r="C131" s="74" t="s">
        <v>9</v>
      </c>
      <c r="D131" s="44">
        <v>7.9500000000000001E-2</v>
      </c>
      <c r="E131" s="43">
        <v>1</v>
      </c>
      <c r="F131" s="67">
        <v>537828800</v>
      </c>
      <c r="G131" s="46">
        <v>5722</v>
      </c>
    </row>
    <row r="132" spans="1:7" x14ac:dyDescent="0.25">
      <c r="A132" s="13" t="s">
        <v>118</v>
      </c>
      <c r="B132" s="70"/>
      <c r="C132" s="74" t="s">
        <v>12</v>
      </c>
      <c r="D132" s="44">
        <v>0.04</v>
      </c>
      <c r="E132" s="43">
        <v>2</v>
      </c>
      <c r="F132" s="67">
        <v>163992500</v>
      </c>
      <c r="G132" s="46">
        <v>5702</v>
      </c>
    </row>
    <row r="133" spans="1:7" x14ac:dyDescent="0.25">
      <c r="A133" s="13" t="s">
        <v>119</v>
      </c>
      <c r="B133" s="70"/>
      <c r="C133" s="74" t="s">
        <v>9</v>
      </c>
      <c r="D133" s="44">
        <v>7.6499999999999999E-2</v>
      </c>
      <c r="E133" s="43">
        <v>3</v>
      </c>
      <c r="F133" s="67">
        <v>319611900</v>
      </c>
      <c r="G133" s="46">
        <v>4560</v>
      </c>
    </row>
    <row r="134" spans="1:7" x14ac:dyDescent="0.25">
      <c r="A134" s="13" t="s">
        <v>120</v>
      </c>
      <c r="B134" s="70"/>
      <c r="C134" s="74" t="s">
        <v>9</v>
      </c>
      <c r="D134" s="44">
        <v>7.9500000000000001E-2</v>
      </c>
      <c r="E134" s="43">
        <v>5</v>
      </c>
      <c r="F134" s="67">
        <v>336052700</v>
      </c>
      <c r="G134" s="46">
        <v>5244</v>
      </c>
    </row>
    <row r="135" spans="1:7" ht="15.75" thickBot="1" x14ac:dyDescent="0.3">
      <c r="A135" s="19" t="s">
        <v>121</v>
      </c>
      <c r="B135" s="71"/>
      <c r="C135" s="75" t="s">
        <v>12</v>
      </c>
      <c r="D135" s="50">
        <v>6.25E-2</v>
      </c>
      <c r="E135" s="49">
        <v>7</v>
      </c>
      <c r="F135" s="68">
        <v>226722200</v>
      </c>
      <c r="G135" s="52">
        <v>7506</v>
      </c>
    </row>
    <row r="136" spans="1:7" x14ac:dyDescent="0.25">
      <c r="A136" s="7" t="s">
        <v>116</v>
      </c>
      <c r="B136" s="69">
        <v>45717</v>
      </c>
      <c r="C136" s="73" t="s">
        <v>9</v>
      </c>
      <c r="D136" s="38">
        <v>6.8000000000000005E-2</v>
      </c>
      <c r="E136" s="37">
        <v>1</v>
      </c>
      <c r="F136" s="72">
        <v>760228500</v>
      </c>
      <c r="G136" s="40">
        <v>9084</v>
      </c>
    </row>
    <row r="137" spans="1:7" x14ac:dyDescent="0.25">
      <c r="A137" s="13" t="s">
        <v>117</v>
      </c>
      <c r="B137" s="70"/>
      <c r="C137" s="74" t="s">
        <v>9</v>
      </c>
      <c r="D137" s="44">
        <v>7.8E-2</v>
      </c>
      <c r="E137" s="43">
        <v>1</v>
      </c>
      <c r="F137" s="67">
        <v>327527500</v>
      </c>
      <c r="G137" s="46">
        <v>3732</v>
      </c>
    </row>
    <row r="138" spans="1:7" x14ac:dyDescent="0.25">
      <c r="A138" s="13" t="s">
        <v>118</v>
      </c>
      <c r="B138" s="70"/>
      <c r="C138" s="74" t="s">
        <v>12</v>
      </c>
      <c r="D138" s="44">
        <v>3.7499999999999999E-2</v>
      </c>
      <c r="E138" s="43">
        <v>2</v>
      </c>
      <c r="F138" s="67">
        <v>82673100</v>
      </c>
      <c r="G138" s="46">
        <v>3171</v>
      </c>
    </row>
    <row r="139" spans="1:7" x14ac:dyDescent="0.25">
      <c r="A139" s="13" t="s">
        <v>119</v>
      </c>
      <c r="B139" s="70"/>
      <c r="C139" s="74" t="s">
        <v>9</v>
      </c>
      <c r="D139" s="44">
        <v>7.4999999999999997E-2</v>
      </c>
      <c r="E139" s="43">
        <v>3</v>
      </c>
      <c r="F139" s="67">
        <v>209436800</v>
      </c>
      <c r="G139" s="46">
        <v>2815</v>
      </c>
    </row>
    <row r="140" spans="1:7" x14ac:dyDescent="0.25">
      <c r="A140" s="13" t="s">
        <v>120</v>
      </c>
      <c r="B140" s="70"/>
      <c r="C140" s="74" t="s">
        <v>9</v>
      </c>
      <c r="D140" s="44">
        <v>7.8E-2</v>
      </c>
      <c r="E140" s="43">
        <v>5</v>
      </c>
      <c r="F140" s="67">
        <v>113323500</v>
      </c>
      <c r="G140" s="46">
        <v>2104</v>
      </c>
    </row>
    <row r="141" spans="1:7" ht="15.75" thickBot="1" x14ac:dyDescent="0.3">
      <c r="A141" s="19" t="s">
        <v>121</v>
      </c>
      <c r="B141" s="71"/>
      <c r="C141" s="75" t="s">
        <v>12</v>
      </c>
      <c r="D141" s="50">
        <v>0.06</v>
      </c>
      <c r="E141" s="49">
        <v>7</v>
      </c>
      <c r="F141" s="68">
        <v>85500100</v>
      </c>
      <c r="G141" s="52">
        <v>3698</v>
      </c>
    </row>
    <row r="142" spans="1:7" x14ac:dyDescent="0.25">
      <c r="A142" s="7" t="s">
        <v>122</v>
      </c>
      <c r="B142" s="69">
        <v>45748</v>
      </c>
      <c r="C142" s="73" t="s">
        <v>9</v>
      </c>
      <c r="D142" s="38">
        <v>6.6000000000000003E-2</v>
      </c>
      <c r="E142" s="37">
        <v>1</v>
      </c>
      <c r="F142" s="72">
        <v>480400600</v>
      </c>
      <c r="G142" s="40">
        <v>5794</v>
      </c>
    </row>
    <row r="143" spans="1:7" x14ac:dyDescent="0.25">
      <c r="A143" s="13" t="s">
        <v>123</v>
      </c>
      <c r="B143" s="70"/>
      <c r="C143" s="74" t="s">
        <v>9</v>
      </c>
      <c r="D143" s="44">
        <v>7.5999999999999998E-2</v>
      </c>
      <c r="E143" s="43">
        <v>1</v>
      </c>
      <c r="F143" s="67">
        <v>99635300</v>
      </c>
      <c r="G143" s="46">
        <v>2592</v>
      </c>
    </row>
    <row r="144" spans="1:7" x14ac:dyDescent="0.25">
      <c r="A144" s="13" t="s">
        <v>124</v>
      </c>
      <c r="B144" s="70"/>
      <c r="C144" s="74" t="s">
        <v>12</v>
      </c>
      <c r="D144" s="44">
        <v>3.5999999999999997E-2</v>
      </c>
      <c r="E144" s="43">
        <v>2</v>
      </c>
      <c r="F144" s="67">
        <v>42788300</v>
      </c>
      <c r="G144" s="46">
        <v>1803</v>
      </c>
    </row>
    <row r="145" spans="1:7" x14ac:dyDescent="0.25">
      <c r="A145" s="13" t="s">
        <v>125</v>
      </c>
      <c r="B145" s="70"/>
      <c r="C145" s="74" t="s">
        <v>9</v>
      </c>
      <c r="D145" s="44">
        <v>7.2999999999999995E-2</v>
      </c>
      <c r="E145" s="43">
        <v>3</v>
      </c>
      <c r="F145" s="67">
        <v>149062500</v>
      </c>
      <c r="G145" s="46">
        <v>1935</v>
      </c>
    </row>
    <row r="146" spans="1:7" x14ac:dyDescent="0.25">
      <c r="A146" s="13" t="s">
        <v>126</v>
      </c>
      <c r="B146" s="70"/>
      <c r="C146" s="74" t="s">
        <v>9</v>
      </c>
      <c r="D146" s="44">
        <v>7.5999999999999998E-2</v>
      </c>
      <c r="E146" s="43">
        <v>5</v>
      </c>
      <c r="F146" s="67">
        <v>108525900</v>
      </c>
      <c r="G146" s="46">
        <v>1558</v>
      </c>
    </row>
    <row r="147" spans="1:7" ht="15.75" thickBot="1" x14ac:dyDescent="0.3">
      <c r="A147" s="19" t="s">
        <v>127</v>
      </c>
      <c r="B147" s="71"/>
      <c r="C147" s="75" t="s">
        <v>12</v>
      </c>
      <c r="D147" s="50">
        <v>0.06</v>
      </c>
      <c r="E147" s="49">
        <v>7</v>
      </c>
      <c r="F147" s="68">
        <v>58475600</v>
      </c>
      <c r="G147" s="52">
        <v>2726</v>
      </c>
    </row>
    <row r="148" spans="1:7" x14ac:dyDescent="0.25">
      <c r="A148" s="7" t="s">
        <v>128</v>
      </c>
      <c r="B148" s="69">
        <v>45778</v>
      </c>
      <c r="C148" s="73" t="s">
        <v>9</v>
      </c>
      <c r="D148" s="38">
        <v>6.7500000000000004E-2</v>
      </c>
      <c r="E148" s="37">
        <v>1</v>
      </c>
      <c r="F148" s="72">
        <v>430554900</v>
      </c>
      <c r="G148" s="40">
        <v>4227</v>
      </c>
    </row>
    <row r="149" spans="1:7" x14ac:dyDescent="0.25">
      <c r="A149" s="13" t="s">
        <v>129</v>
      </c>
      <c r="B149" s="70"/>
      <c r="C149" s="74" t="s">
        <v>9</v>
      </c>
      <c r="D149" s="44">
        <v>7.7499999999999999E-2</v>
      </c>
      <c r="E149" s="43">
        <v>1</v>
      </c>
      <c r="F149" s="67">
        <v>75676600</v>
      </c>
      <c r="G149" s="46">
        <v>1781</v>
      </c>
    </row>
    <row r="150" spans="1:7" x14ac:dyDescent="0.25">
      <c r="A150" s="13" t="s">
        <v>130</v>
      </c>
      <c r="B150" s="70"/>
      <c r="C150" s="74" t="s">
        <v>12</v>
      </c>
      <c r="D150" s="44">
        <v>3.85E-2</v>
      </c>
      <c r="E150" s="43">
        <v>2</v>
      </c>
      <c r="F150" s="67">
        <v>66979700</v>
      </c>
      <c r="G150" s="46">
        <v>2657</v>
      </c>
    </row>
    <row r="151" spans="1:7" x14ac:dyDescent="0.25">
      <c r="A151" s="13" t="s">
        <v>131</v>
      </c>
      <c r="B151" s="70"/>
      <c r="C151" s="74" t="s">
        <v>9</v>
      </c>
      <c r="D151" s="44">
        <v>7.3999999999999996E-2</v>
      </c>
      <c r="E151" s="43">
        <v>3</v>
      </c>
      <c r="F151" s="67">
        <v>67819600</v>
      </c>
      <c r="G151" s="46">
        <v>878</v>
      </c>
    </row>
    <row r="152" spans="1:7" x14ac:dyDescent="0.25">
      <c r="A152" s="13" t="s">
        <v>132</v>
      </c>
      <c r="B152" s="70"/>
      <c r="C152" s="74" t="s">
        <v>9</v>
      </c>
      <c r="D152" s="44">
        <v>7.8E-2</v>
      </c>
      <c r="E152" s="43">
        <v>5</v>
      </c>
      <c r="F152" s="67">
        <v>46370600</v>
      </c>
      <c r="G152" s="46">
        <v>747</v>
      </c>
    </row>
    <row r="153" spans="1:7" ht="15.75" thickBot="1" x14ac:dyDescent="0.3">
      <c r="A153" s="19" t="s">
        <v>133</v>
      </c>
      <c r="B153" s="71"/>
      <c r="C153" s="75" t="s">
        <v>12</v>
      </c>
      <c r="D153" s="50">
        <v>6.25E-2</v>
      </c>
      <c r="E153" s="49">
        <v>7</v>
      </c>
      <c r="F153" s="68">
        <v>45269800</v>
      </c>
      <c r="G153" s="52">
        <v>2375</v>
      </c>
    </row>
    <row r="154" spans="1:7" x14ac:dyDescent="0.25">
      <c r="A154" s="7" t="s">
        <v>134</v>
      </c>
      <c r="B154" s="69">
        <v>45809</v>
      </c>
      <c r="C154" s="73" t="s">
        <v>9</v>
      </c>
      <c r="D154" s="38">
        <v>7.3499999999999996E-2</v>
      </c>
      <c r="E154" s="37">
        <v>2</v>
      </c>
      <c r="F154" s="72">
        <v>317807200</v>
      </c>
      <c r="G154" s="40">
        <v>4038</v>
      </c>
    </row>
    <row r="155" spans="1:7" x14ac:dyDescent="0.25">
      <c r="A155" s="13" t="s">
        <v>135</v>
      </c>
      <c r="B155" s="70"/>
      <c r="C155" s="74" t="s">
        <v>9</v>
      </c>
      <c r="D155" s="44">
        <v>8.3500000000000005E-2</v>
      </c>
      <c r="E155" s="43">
        <v>2</v>
      </c>
      <c r="F155" s="67">
        <v>113870000</v>
      </c>
      <c r="G155" s="46">
        <v>2962</v>
      </c>
    </row>
    <row r="156" spans="1:7" x14ac:dyDescent="0.25">
      <c r="A156" s="13" t="s">
        <v>136</v>
      </c>
      <c r="B156" s="70"/>
      <c r="C156" s="74" t="s">
        <v>12</v>
      </c>
      <c r="D156" s="44">
        <v>3.9E-2</v>
      </c>
      <c r="E156" s="43">
        <v>2</v>
      </c>
      <c r="F156" s="67">
        <v>75486200</v>
      </c>
      <c r="G156" s="46">
        <v>2713</v>
      </c>
    </row>
    <row r="157" spans="1:7" x14ac:dyDescent="0.25">
      <c r="A157" s="13" t="s">
        <v>137</v>
      </c>
      <c r="B157" s="70"/>
      <c r="C157" s="74" t="s">
        <v>9</v>
      </c>
      <c r="D157" s="44">
        <v>7.6999999999999999E-2</v>
      </c>
      <c r="E157" s="43">
        <v>4</v>
      </c>
      <c r="F157" s="67">
        <v>35818700</v>
      </c>
      <c r="G157" s="46">
        <v>634</v>
      </c>
    </row>
    <row r="158" spans="1:7" x14ac:dyDescent="0.25">
      <c r="A158" s="13" t="s">
        <v>138</v>
      </c>
      <c r="B158" s="70"/>
      <c r="C158" s="74" t="s">
        <v>12</v>
      </c>
      <c r="D158" s="44">
        <v>5.6000000000000001E-2</v>
      </c>
      <c r="E158" s="43">
        <v>5</v>
      </c>
      <c r="F158" s="67">
        <v>21978500</v>
      </c>
      <c r="G158" s="46">
        <v>1044</v>
      </c>
    </row>
    <row r="159" spans="1:7" x14ac:dyDescent="0.25">
      <c r="A159" s="13" t="s">
        <v>139</v>
      </c>
      <c r="B159" s="70"/>
      <c r="C159" s="74" t="s">
        <v>9</v>
      </c>
      <c r="D159" s="44">
        <v>7.9500000000000001E-2</v>
      </c>
      <c r="E159" s="43">
        <v>6</v>
      </c>
      <c r="F159" s="67">
        <v>69597600</v>
      </c>
      <c r="G159" s="46">
        <v>1098</v>
      </c>
    </row>
    <row r="160" spans="1:7" ht="15.75" thickBot="1" x14ac:dyDescent="0.3">
      <c r="A160" s="19" t="s">
        <v>140</v>
      </c>
      <c r="B160" s="71"/>
      <c r="C160" s="75" t="s">
        <v>12</v>
      </c>
      <c r="D160" s="50">
        <v>6.5000000000000002E-2</v>
      </c>
      <c r="E160" s="49">
        <v>7</v>
      </c>
      <c r="F160" s="68">
        <v>124485600</v>
      </c>
      <c r="G160" s="52">
        <v>5118</v>
      </c>
    </row>
    <row r="161" spans="1:7" x14ac:dyDescent="0.25">
      <c r="A161" s="7" t="s">
        <v>141</v>
      </c>
      <c r="B161" s="69">
        <v>45839</v>
      </c>
      <c r="C161" s="73" t="s">
        <v>9</v>
      </c>
      <c r="D161" s="38">
        <v>7.2499999999999995E-2</v>
      </c>
      <c r="E161" s="37">
        <v>2</v>
      </c>
      <c r="F161" s="72">
        <v>385080500</v>
      </c>
      <c r="G161" s="40">
        <v>4347</v>
      </c>
    </row>
    <row r="162" spans="1:7" x14ac:dyDescent="0.25">
      <c r="A162" s="13" t="s">
        <v>142</v>
      </c>
      <c r="B162" s="70"/>
      <c r="C162" s="74" t="s">
        <v>9</v>
      </c>
      <c r="D162" s="44">
        <v>8.2500000000000004E-2</v>
      </c>
      <c r="E162" s="43">
        <v>2</v>
      </c>
      <c r="F162" s="67">
        <v>99083500</v>
      </c>
      <c r="G162" s="46">
        <v>2401</v>
      </c>
    </row>
    <row r="163" spans="1:7" x14ac:dyDescent="0.25">
      <c r="A163" s="13" t="s">
        <v>143</v>
      </c>
      <c r="B163" s="70"/>
      <c r="C163" s="74" t="s">
        <v>12</v>
      </c>
      <c r="D163" s="44">
        <v>3.4000000000000002E-2</v>
      </c>
      <c r="E163" s="43">
        <v>2</v>
      </c>
      <c r="F163" s="67">
        <v>60333200</v>
      </c>
      <c r="G163" s="46">
        <v>2137</v>
      </c>
    </row>
    <row r="164" spans="1:7" x14ac:dyDescent="0.25">
      <c r="A164" s="13" t="s">
        <v>144</v>
      </c>
      <c r="B164" s="70"/>
      <c r="C164" s="74" t="s">
        <v>12</v>
      </c>
      <c r="D164" s="44">
        <v>4.3999999999999997E-2</v>
      </c>
      <c r="E164" s="43">
        <v>2</v>
      </c>
      <c r="F164" s="67">
        <v>6318800</v>
      </c>
      <c r="G164" s="46">
        <v>704</v>
      </c>
    </row>
    <row r="165" spans="1:7" x14ac:dyDescent="0.25">
      <c r="A165" s="13" t="s">
        <v>145</v>
      </c>
      <c r="B165" s="70"/>
      <c r="C165" s="74" t="s">
        <v>9</v>
      </c>
      <c r="D165" s="44">
        <v>7.6999999999999999E-2</v>
      </c>
      <c r="E165" s="43">
        <v>4</v>
      </c>
      <c r="F165" s="67">
        <v>67415900</v>
      </c>
      <c r="G165" s="46">
        <v>845</v>
      </c>
    </row>
    <row r="166" spans="1:7" x14ac:dyDescent="0.25">
      <c r="A166" s="13" t="s">
        <v>146</v>
      </c>
      <c r="B166" s="70"/>
      <c r="C166" s="74" t="s">
        <v>12</v>
      </c>
      <c r="D166" s="44">
        <v>5.5E-2</v>
      </c>
      <c r="E166" s="43">
        <v>5</v>
      </c>
      <c r="F166" s="67">
        <v>29994300</v>
      </c>
      <c r="G166" s="46">
        <v>1148</v>
      </c>
    </row>
    <row r="167" spans="1:7" x14ac:dyDescent="0.25">
      <c r="A167" s="13" t="s">
        <v>147</v>
      </c>
      <c r="B167" s="70"/>
      <c r="C167" s="74" t="s">
        <v>9</v>
      </c>
      <c r="D167" s="44">
        <v>7.9500000000000001E-2</v>
      </c>
      <c r="E167" s="43">
        <v>6</v>
      </c>
      <c r="F167" s="67">
        <v>129582100</v>
      </c>
      <c r="G167" s="46">
        <v>1443</v>
      </c>
    </row>
    <row r="168" spans="1:7" ht="15.75" thickBot="1" x14ac:dyDescent="0.3">
      <c r="A168" s="19" t="s">
        <v>148</v>
      </c>
      <c r="B168" s="71"/>
      <c r="C168" s="75" t="s">
        <v>12</v>
      </c>
      <c r="D168" s="50">
        <v>6.3E-2</v>
      </c>
      <c r="E168" s="49">
        <v>7</v>
      </c>
      <c r="F168" s="68">
        <v>95543400</v>
      </c>
      <c r="G168" s="52">
        <v>4010</v>
      </c>
    </row>
    <row r="169" spans="1:7" x14ac:dyDescent="0.25">
      <c r="A169" s="7" t="s">
        <v>149</v>
      </c>
      <c r="B169" s="69">
        <v>45870</v>
      </c>
      <c r="C169" s="73" t="s">
        <v>9</v>
      </c>
      <c r="D169" s="38">
        <v>7.1999999999999995E-2</v>
      </c>
      <c r="E169" s="37">
        <v>2</v>
      </c>
      <c r="F169" s="72">
        <v>309574200</v>
      </c>
      <c r="G169" s="40">
        <v>3941</v>
      </c>
    </row>
    <row r="170" spans="1:7" x14ac:dyDescent="0.25">
      <c r="A170" s="13" t="s">
        <v>150</v>
      </c>
      <c r="B170" s="70"/>
      <c r="C170" s="74" t="s">
        <v>9</v>
      </c>
      <c r="D170" s="44">
        <v>8.2000000000000003E-2</v>
      </c>
      <c r="E170" s="43">
        <v>2</v>
      </c>
      <c r="F170" s="67">
        <v>101158400</v>
      </c>
      <c r="G170" s="46">
        <v>2469</v>
      </c>
    </row>
    <row r="171" spans="1:7" x14ac:dyDescent="0.25">
      <c r="A171" s="13" t="s">
        <v>151</v>
      </c>
      <c r="B171" s="70"/>
      <c r="C171" s="74" t="s">
        <v>12</v>
      </c>
      <c r="D171" s="44">
        <v>3.1E-2</v>
      </c>
      <c r="E171" s="43">
        <v>2</v>
      </c>
      <c r="F171" s="67">
        <v>34316900</v>
      </c>
      <c r="G171" s="46">
        <v>1491</v>
      </c>
    </row>
    <row r="172" spans="1:7" x14ac:dyDescent="0.25">
      <c r="A172" s="13" t="s">
        <v>142</v>
      </c>
      <c r="B172" s="70"/>
      <c r="C172" s="74" t="s">
        <v>12</v>
      </c>
      <c r="D172" s="44">
        <v>4.1000000000000002E-2</v>
      </c>
      <c r="E172" s="43">
        <v>2</v>
      </c>
      <c r="F172" s="67">
        <v>5796300</v>
      </c>
      <c r="G172" s="46">
        <v>650</v>
      </c>
    </row>
    <row r="173" spans="1:7" x14ac:dyDescent="0.25">
      <c r="A173" s="13" t="s">
        <v>152</v>
      </c>
      <c r="B173" s="70"/>
      <c r="C173" s="74" t="s">
        <v>9</v>
      </c>
      <c r="D173" s="44">
        <v>7.6499999999999999E-2</v>
      </c>
      <c r="E173" s="43">
        <v>4</v>
      </c>
      <c r="F173" s="67">
        <v>48742000</v>
      </c>
      <c r="G173" s="46">
        <v>788</v>
      </c>
    </row>
    <row r="174" spans="1:7" x14ac:dyDescent="0.25">
      <c r="A174" s="13" t="s">
        <v>153</v>
      </c>
      <c r="B174" s="70"/>
      <c r="C174" s="74" t="s">
        <v>12</v>
      </c>
      <c r="D174" s="44">
        <v>5.2499999999999998E-2</v>
      </c>
      <c r="E174" s="43">
        <v>5</v>
      </c>
      <c r="F174" s="67">
        <v>37217500</v>
      </c>
      <c r="G174" s="46">
        <v>1679</v>
      </c>
    </row>
    <row r="175" spans="1:7" x14ac:dyDescent="0.25">
      <c r="A175" s="13" t="s">
        <v>154</v>
      </c>
      <c r="B175" s="70"/>
      <c r="C175" s="74" t="s">
        <v>9</v>
      </c>
      <c r="D175" s="44">
        <v>7.9000000000000001E-2</v>
      </c>
      <c r="E175" s="43">
        <v>6</v>
      </c>
      <c r="F175" s="67">
        <v>92839800</v>
      </c>
      <c r="G175" s="46">
        <v>1461</v>
      </c>
    </row>
    <row r="176" spans="1:7" ht="15.75" thickBot="1" x14ac:dyDescent="0.3">
      <c r="A176" s="19" t="s">
        <v>155</v>
      </c>
      <c r="B176" s="71"/>
      <c r="C176" s="75" t="s">
        <v>12</v>
      </c>
      <c r="D176" s="50">
        <v>6.5000000000000002E-2</v>
      </c>
      <c r="E176" s="49">
        <v>10</v>
      </c>
      <c r="F176" s="68">
        <v>117675900</v>
      </c>
      <c r="G176" s="52">
        <v>4814</v>
      </c>
    </row>
    <row r="177" spans="1:7" x14ac:dyDescent="0.25">
      <c r="A177" s="7" t="s">
        <v>156</v>
      </c>
      <c r="B177" s="69">
        <v>45901</v>
      </c>
      <c r="C177" s="73" t="s">
        <v>9</v>
      </c>
      <c r="D177" s="38">
        <v>7.1999999999999995E-2</v>
      </c>
      <c r="E177" s="37">
        <v>2</v>
      </c>
      <c r="F177" s="72">
        <v>517125600</v>
      </c>
      <c r="G177" s="40">
        <v>5088</v>
      </c>
    </row>
    <row r="178" spans="1:7" x14ac:dyDescent="0.25">
      <c r="A178" s="13" t="s">
        <v>157</v>
      </c>
      <c r="B178" s="70"/>
      <c r="C178" s="74" t="s">
        <v>9</v>
      </c>
      <c r="D178" s="44">
        <v>8.2000000000000003E-2</v>
      </c>
      <c r="E178" s="43">
        <v>2</v>
      </c>
      <c r="F178" s="67">
        <v>118074100</v>
      </c>
      <c r="G178" s="46">
        <v>2801</v>
      </c>
    </row>
    <row r="179" spans="1:7" x14ac:dyDescent="0.25">
      <c r="A179" s="13" t="s">
        <v>158</v>
      </c>
      <c r="B179" s="70"/>
      <c r="C179" s="74" t="s">
        <v>12</v>
      </c>
      <c r="D179" s="44">
        <v>3.1E-2</v>
      </c>
      <c r="E179" s="43">
        <v>2</v>
      </c>
      <c r="F179" s="67">
        <v>81548700</v>
      </c>
      <c r="G179" s="46">
        <v>2638</v>
      </c>
    </row>
    <row r="180" spans="1:7" x14ac:dyDescent="0.25">
      <c r="A180" s="13" t="s">
        <v>159</v>
      </c>
      <c r="B180" s="70"/>
      <c r="C180" s="74" t="s">
        <v>12</v>
      </c>
      <c r="D180" s="44">
        <v>4.1000000000000002E-2</v>
      </c>
      <c r="E180" s="43">
        <v>2</v>
      </c>
      <c r="F180" s="67">
        <v>8407400</v>
      </c>
      <c r="G180" s="46">
        <v>836</v>
      </c>
    </row>
    <row r="181" spans="1:7" x14ac:dyDescent="0.25">
      <c r="A181" s="13" t="s">
        <v>160</v>
      </c>
      <c r="B181" s="70"/>
      <c r="C181" s="74" t="s">
        <v>9</v>
      </c>
      <c r="D181" s="44">
        <v>7.5999999999999998E-2</v>
      </c>
      <c r="E181" s="43">
        <v>4</v>
      </c>
      <c r="F181" s="67">
        <v>100590300</v>
      </c>
      <c r="G181" s="46">
        <v>723</v>
      </c>
    </row>
    <row r="182" spans="1:7" x14ac:dyDescent="0.25">
      <c r="A182" s="13" t="s">
        <v>161</v>
      </c>
      <c r="B182" s="70"/>
      <c r="C182" s="74" t="s">
        <v>12</v>
      </c>
      <c r="D182" s="44">
        <v>5.2499999999999998E-2</v>
      </c>
      <c r="E182" s="43">
        <v>5</v>
      </c>
      <c r="F182" s="67">
        <v>77913100</v>
      </c>
      <c r="G182" s="46">
        <v>2313</v>
      </c>
    </row>
    <row r="183" spans="1:7" x14ac:dyDescent="0.25">
      <c r="A183" s="13" t="s">
        <v>162</v>
      </c>
      <c r="B183" s="70"/>
      <c r="C183" s="74" t="s">
        <v>9</v>
      </c>
      <c r="D183" s="44">
        <v>7.9000000000000001E-2</v>
      </c>
      <c r="E183" s="43">
        <v>6</v>
      </c>
      <c r="F183" s="67">
        <v>77691400</v>
      </c>
      <c r="G183" s="46">
        <v>1395</v>
      </c>
    </row>
    <row r="184" spans="1:7" ht="15.75" thickBot="1" x14ac:dyDescent="0.3">
      <c r="A184" s="19" t="s">
        <v>163</v>
      </c>
      <c r="B184" s="71"/>
      <c r="C184" s="75" t="s">
        <v>12</v>
      </c>
      <c r="D184" s="50">
        <v>6.5000000000000002E-2</v>
      </c>
      <c r="E184" s="49">
        <v>10</v>
      </c>
      <c r="F184" s="68">
        <v>99813300</v>
      </c>
      <c r="G184" s="52">
        <v>3640</v>
      </c>
    </row>
    <row r="185" spans="1:7" ht="15.75" thickBot="1" x14ac:dyDescent="0.3">
      <c r="A185" s="62" t="s">
        <v>164</v>
      </c>
      <c r="B185" s="63"/>
      <c r="C185" s="63"/>
      <c r="D185" s="63"/>
      <c r="E185" s="64"/>
      <c r="F185" s="31">
        <f>F130+F131+F133+F134+F136+F137+F139+F140+F142+F143+F145+F146+F148+F149+F151+F152+F154+F155+F157+F159+F161+F162+F165+F167+F169+F170+F173+F175+F177+F178+F181+F183</f>
        <v>7808115800</v>
      </c>
      <c r="G185" s="32"/>
    </row>
    <row r="186" spans="1:7" ht="15.75" thickBot="1" x14ac:dyDescent="0.3">
      <c r="A186" s="28" t="s">
        <v>165</v>
      </c>
      <c r="B186" s="29"/>
      <c r="C186" s="29"/>
      <c r="D186" s="29"/>
      <c r="E186" s="30"/>
      <c r="F186" s="33">
        <f>F132+F135+F138+F141+F144+F147+F150+F153+F156+F158+F160+F163+F164+F166+F168+F171+F172+F174+F176+F179+F180+F182+F184</f>
        <v>1649230400</v>
      </c>
      <c r="G186" s="32"/>
    </row>
    <row r="187" spans="1:7" ht="15.75" thickBot="1" x14ac:dyDescent="0.3">
      <c r="A187" s="28" t="s">
        <v>166</v>
      </c>
      <c r="B187" s="29"/>
      <c r="C187" s="29"/>
      <c r="D187" s="29"/>
      <c r="E187" s="30"/>
      <c r="F187" s="33">
        <f>F185+F186*5.01</f>
        <v>16070760104</v>
      </c>
      <c r="G187" s="32"/>
    </row>
    <row r="188" spans="1:7" ht="15.75" thickBot="1" x14ac:dyDescent="0.3">
      <c r="A188" s="28" t="s">
        <v>167</v>
      </c>
      <c r="B188" s="29"/>
      <c r="C188" s="29"/>
      <c r="D188" s="29"/>
      <c r="E188" s="29"/>
      <c r="F188" s="30"/>
      <c r="G188" s="31">
        <f>SUM(G130:G184)</f>
        <v>169191</v>
      </c>
    </row>
    <row r="190" spans="1:7" ht="19.5" thickBot="1" x14ac:dyDescent="0.35">
      <c r="A190" s="76" t="s">
        <v>168</v>
      </c>
      <c r="B190" s="77"/>
      <c r="C190" s="77"/>
      <c r="D190" s="77"/>
      <c r="E190" s="77"/>
      <c r="F190" s="78">
        <f>F14+F34+F57+F85+F124+F187</f>
        <v>57083274005.229996</v>
      </c>
    </row>
  </sheetData>
  <mergeCells count="59">
    <mergeCell ref="B177:B184"/>
    <mergeCell ref="A185:E185"/>
    <mergeCell ref="A186:E186"/>
    <mergeCell ref="A187:E187"/>
    <mergeCell ref="A188:F188"/>
    <mergeCell ref="B136:B141"/>
    <mergeCell ref="B142:B147"/>
    <mergeCell ref="B148:B153"/>
    <mergeCell ref="B154:B160"/>
    <mergeCell ref="B161:B168"/>
    <mergeCell ref="B169:B176"/>
    <mergeCell ref="A122:E122"/>
    <mergeCell ref="A123:E123"/>
    <mergeCell ref="A124:E124"/>
    <mergeCell ref="A125:F125"/>
    <mergeCell ref="A128:G128"/>
    <mergeCell ref="B130:B135"/>
    <mergeCell ref="B91:B95"/>
    <mergeCell ref="B96:B100"/>
    <mergeCell ref="B101:B105"/>
    <mergeCell ref="B106:B110"/>
    <mergeCell ref="B111:B115"/>
    <mergeCell ref="B116:B121"/>
    <mergeCell ref="B78:B82"/>
    <mergeCell ref="A83:E83"/>
    <mergeCell ref="A84:E84"/>
    <mergeCell ref="A85:E85"/>
    <mergeCell ref="A86:F86"/>
    <mergeCell ref="A89:G89"/>
    <mergeCell ref="A57:E57"/>
    <mergeCell ref="A58:F58"/>
    <mergeCell ref="A61:G61"/>
    <mergeCell ref="B63:B67"/>
    <mergeCell ref="B68:B72"/>
    <mergeCell ref="B73:B77"/>
    <mergeCell ref="B40:B43"/>
    <mergeCell ref="B44:B47"/>
    <mergeCell ref="B48:B50"/>
    <mergeCell ref="B51:B54"/>
    <mergeCell ref="A55:E55"/>
    <mergeCell ref="A56:E56"/>
    <mergeCell ref="B29:B31"/>
    <mergeCell ref="A32:E32"/>
    <mergeCell ref="A33:E33"/>
    <mergeCell ref="A34:E34"/>
    <mergeCell ref="A35:F35"/>
    <mergeCell ref="A38:G38"/>
    <mergeCell ref="A14:E14"/>
    <mergeCell ref="A15:F15"/>
    <mergeCell ref="A18:G18"/>
    <mergeCell ref="B20:B22"/>
    <mergeCell ref="B23:B25"/>
    <mergeCell ref="B26:B28"/>
    <mergeCell ref="A2:G2"/>
    <mergeCell ref="A4:G4"/>
    <mergeCell ref="B6:B8"/>
    <mergeCell ref="B9:B11"/>
    <mergeCell ref="A12:E12"/>
    <mergeCell ref="A13:E13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FIDELIS pentru site</vt:lpstr>
    </vt:vector>
  </TitlesOfParts>
  <Company>Ministerul Finantelor Publice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BERDEI</dc:creator>
  <cp:lastModifiedBy>CRISTINA BERDEI</cp:lastModifiedBy>
  <dcterms:created xsi:type="dcterms:W3CDTF">2025-09-15T12:27:46Z</dcterms:created>
  <dcterms:modified xsi:type="dcterms:W3CDTF">2025-09-15T12:28:04Z</dcterms:modified>
</cp:coreProperties>
</file>